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Alain\Documents\"/>
    </mc:Choice>
  </mc:AlternateContent>
  <bookViews>
    <workbookView xWindow="-15" yWindow="-15" windowWidth="19260" windowHeight="8730"/>
  </bookViews>
  <sheets>
    <sheet name="1986 - 2014" sheetId="15" r:id="rId1"/>
    <sheet name="crise " sheetId="16" r:id="rId2"/>
    <sheet name="index" sheetId="10" r:id="rId3"/>
    <sheet name="Feuil1" sheetId="14" r:id="rId4"/>
  </sheets>
  <definedNames>
    <definedName name="Z_7C382F6D_5036_11D4_9482_DF4A3D2C723B_.wvu.PrintArea" localSheetId="2" hidden="1">index!$C$8:$G$43</definedName>
    <definedName name="Z_844B4620_5380_11D1_AB3A_0020AF71E433_.wvu.PrintArea" localSheetId="2" hidden="1">index!$C$8:$G$43</definedName>
    <definedName name="Z_9716F3A0_0133_11D3_88D4_0000E8DC7DBC_.wvu.PrintArea" localSheetId="2" hidden="1">index!$C$8:$G$43</definedName>
    <definedName name="Z_AC7D103F_7BDA_42CD_9E95_8A8AFE3DF51D_.wvu.PrintArea" localSheetId="2" hidden="1">index!$C$8:$G$43</definedName>
    <definedName name="_xlnm.Print_Area" localSheetId="2">index!$C$8:$G$43</definedName>
  </definedNames>
  <calcPr calcId="152511"/>
  <customWorkbookViews>
    <customWorkbookView name="Alain TESTON - Affichage personnalisé" guid="{7C382F6D-5036-11D4-9482-DF4A3D2C723B}" mergeInterval="0" personalView="1" maximized="1" windowWidth="628" windowHeight="408" activeSheetId="8" showStatusbar="0"/>
    <customWorkbookView name="TESTON - Affichage personnalisé" guid="{844B4620-5380-11D1-AB3A-0020AF71E433}" mergeInterval="0" personalView="1" maximized="1" windowWidth="587" windowHeight="313" activeSheetId="6"/>
    <customWorkbookView name="HP Customer - Affichage personnalisé" guid="{9716F3A0-0133-11D3-88D4-0000E8DC7DBC}" mergeInterval="0" personalView="1" maximized="1" windowWidth="764" windowHeight="439" activeSheetId="6"/>
    <customWorkbookView name="Université JEAN MOULIN3 - Affichage personnalisé" guid="{AC7D103F-7BDA-42CD-9E95-8A8AFE3DF51D}" mergeInterval="0" personalView="1" maximized="1" windowWidth="987" windowHeight="606" activeSheetId="13"/>
  </customWorkbookViews>
</workbook>
</file>

<file path=xl/calcChain.xml><?xml version="1.0" encoding="utf-8"?>
<calcChain xmlns="http://schemas.openxmlformats.org/spreadsheetml/2006/main">
  <c r="BP352" i="10" l="1"/>
  <c r="BP351" i="10" l="1"/>
  <c r="BP350" i="10" l="1"/>
  <c r="BP343" i="10" l="1"/>
  <c r="BP344" i="10"/>
  <c r="BP345" i="10"/>
  <c r="BP346" i="10"/>
  <c r="BP347" i="10"/>
  <c r="BP348" i="10"/>
  <c r="BP349" i="10"/>
  <c r="BP342" i="10" l="1"/>
  <c r="BP341" i="10" l="1"/>
  <c r="BP340" i="10" l="1"/>
  <c r="BP339" i="10" l="1"/>
  <c r="BP338" i="10" l="1"/>
  <c r="BP337" i="10" l="1"/>
  <c r="BP336" i="10" l="1"/>
  <c r="BP335" i="10"/>
  <c r="BP334" i="10" l="1"/>
  <c r="BP333" i="10" l="1"/>
  <c r="BP332" i="10" l="1"/>
  <c r="BP331" i="10" l="1"/>
  <c r="BP330" i="10" l="1"/>
  <c r="BP329" i="10" l="1"/>
  <c r="BP328" i="10" l="1"/>
  <c r="BP327" i="10" l="1"/>
  <c r="BP326" i="10" l="1"/>
  <c r="BP325" i="10" l="1"/>
  <c r="BP324" i="10" l="1"/>
  <c r="BP323" i="10" l="1"/>
  <c r="BP322" i="10" l="1"/>
  <c r="BP321" i="10" l="1"/>
  <c r="BP320" i="10" l="1"/>
  <c r="BP319" i="10" l="1"/>
  <c r="BP318" i="10" l="1"/>
  <c r="BP317" i="10" l="1"/>
  <c r="BP316" i="10"/>
  <c r="BP315" i="10" l="1"/>
  <c r="BP314" i="10" l="1"/>
  <c r="BP313" i="10" l="1"/>
  <c r="BP311" i="10" l="1"/>
  <c r="BP312" i="10"/>
  <c r="BP310" i="10"/>
  <c r="BP309" i="10"/>
  <c r="BP308" i="10"/>
  <c r="BP307" i="10"/>
  <c r="BP306" i="10"/>
  <c r="BP305" i="10"/>
  <c r="BP304" i="10"/>
  <c r="BP303" i="10"/>
  <c r="BP302" i="10"/>
  <c r="BP301" i="10"/>
  <c r="BP300" i="10"/>
  <c r="BP299" i="10"/>
  <c r="BP298" i="10"/>
  <c r="BP297" i="10"/>
  <c r="BP296" i="10"/>
  <c r="BP295" i="10"/>
  <c r="BP294" i="10"/>
  <c r="BP293" i="10"/>
  <c r="BP292" i="10"/>
  <c r="BP291" i="10"/>
  <c r="BP290" i="10"/>
  <c r="BP289" i="10"/>
  <c r="BP288" i="10"/>
  <c r="BP287" i="10"/>
  <c r="BP286" i="10"/>
  <c r="BP285" i="10"/>
  <c r="BP284" i="10"/>
  <c r="BP283" i="10"/>
  <c r="BP282" i="10"/>
  <c r="BP281" i="10"/>
  <c r="BP280" i="10"/>
  <c r="BP279" i="10"/>
  <c r="BP278" i="10"/>
  <c r="BP277" i="10"/>
  <c r="BP276" i="10"/>
  <c r="BP275" i="10"/>
  <c r="BP274" i="10"/>
  <c r="BP273" i="10"/>
  <c r="BP272" i="10"/>
  <c r="BP271" i="10"/>
  <c r="BP270" i="10"/>
  <c r="BP269" i="10"/>
  <c r="BP268" i="10"/>
  <c r="BG263" i="10"/>
  <c r="BP267" i="10"/>
  <c r="BP266" i="10"/>
  <c r="BP265" i="10"/>
  <c r="BP264" i="10"/>
  <c r="BP263" i="10"/>
  <c r="BP262" i="10"/>
  <c r="BP261" i="10"/>
  <c r="BP260" i="10"/>
  <c r="BP259" i="10"/>
  <c r="BP258" i="10"/>
  <c r="BP257" i="10"/>
  <c r="BP256" i="10"/>
  <c r="BP255" i="10"/>
  <c r="BP254" i="10"/>
  <c r="BP252" i="10"/>
  <c r="BP253" i="10"/>
  <c r="BP251" i="10"/>
  <c r="BP250" i="10"/>
  <c r="BP249" i="10"/>
  <c r="BP248" i="10"/>
  <c r="BP247" i="10"/>
  <c r="BP246" i="10"/>
  <c r="BP245" i="10"/>
  <c r="BP234" i="10"/>
  <c r="BP235" i="10"/>
  <c r="BP236" i="10"/>
  <c r="BP237" i="10"/>
  <c r="BP238" i="10"/>
  <c r="BP239" i="10"/>
  <c r="BP240" i="10"/>
  <c r="BP241" i="10"/>
  <c r="BP242" i="10"/>
  <c r="BP243" i="10"/>
  <c r="BP244" i="10"/>
  <c r="BP233" i="10"/>
  <c r="BP232" i="10"/>
  <c r="BP231" i="10"/>
  <c r="BP230" i="10"/>
  <c r="BP229" i="10"/>
  <c r="BP222" i="10"/>
  <c r="BP223" i="10"/>
  <c r="BP224" i="10"/>
  <c r="BP225" i="10"/>
  <c r="BP226" i="10"/>
  <c r="BP227" i="10"/>
  <c r="BP228" i="10"/>
  <c r="BP221" i="10"/>
  <c r="BP218" i="10"/>
  <c r="BP219" i="10"/>
  <c r="BP220" i="10"/>
  <c r="BP217" i="10"/>
  <c r="BJ52" i="10"/>
  <c r="BJ53" i="10"/>
  <c r="BJ54" i="10"/>
  <c r="BJ55" i="10"/>
  <c r="BJ56" i="10"/>
  <c r="BJ57" i="10"/>
  <c r="BJ58" i="10"/>
  <c r="BJ59" i="10"/>
  <c r="BJ60" i="10"/>
  <c r="BJ61" i="10"/>
  <c r="BJ62" i="10"/>
  <c r="BJ63" i="10"/>
  <c r="BJ64" i="10"/>
  <c r="BJ65" i="10"/>
  <c r="BJ66" i="10"/>
</calcChain>
</file>

<file path=xl/sharedStrings.xml><?xml version="1.0" encoding="utf-8"?>
<sst xmlns="http://schemas.openxmlformats.org/spreadsheetml/2006/main" count="4" uniqueCount="4">
  <si>
    <t>IAE de LYON / BNP PARIBAS</t>
  </si>
  <si>
    <t>2001(Janv-Sept)</t>
  </si>
  <si>
    <t>% évolution</t>
  </si>
  <si>
    <t>fev14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</si>
</sst>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0.000%"/>
  </numFmts>
  <fonts count="27">
    <font>
      <sz val="10"/>
      <name val="Geneva"/>
    </font>
    <font>
      <sz val="12"/>
      <name val="Geneva"/>
    </font>
    <font>
      <sz val="10"/>
      <color indexed="61"/>
      <name val="Geneva"/>
    </font>
    <font>
      <sz val="14"/>
      <name val="Geneva"/>
    </font>
    <font>
      <sz val="12"/>
      <color indexed="10"/>
      <name val="Geneva"/>
    </font>
    <font>
      <sz val="12"/>
      <color indexed="60"/>
      <name val="Geneva"/>
    </font>
    <font>
      <sz val="12"/>
      <color indexed="50"/>
      <name val="Geneva"/>
    </font>
    <font>
      <sz val="12"/>
      <color indexed="12"/>
      <name val="Arial"/>
      <family val="2"/>
    </font>
    <font>
      <sz val="12"/>
      <color indexed="12"/>
      <name val="Geneva"/>
    </font>
    <font>
      <sz val="12"/>
      <color indexed="56"/>
      <name val="Geneva"/>
    </font>
    <font>
      <sz val="12"/>
      <color indexed="14"/>
      <name val="Arial"/>
      <family val="2"/>
    </font>
    <font>
      <sz val="10"/>
      <color indexed="48"/>
      <name val="Geneva"/>
    </font>
    <font>
      <sz val="12"/>
      <color indexed="16"/>
      <name val="Arial"/>
      <family val="2"/>
    </font>
    <font>
      <sz val="11"/>
      <color indexed="16"/>
      <name val="Arial"/>
      <family val="2"/>
    </font>
    <font>
      <sz val="12"/>
      <color indexed="16"/>
      <name val="Geneva"/>
    </font>
    <font>
      <b/>
      <sz val="12"/>
      <color indexed="57"/>
      <name val="Geneva"/>
    </font>
    <font>
      <b/>
      <sz val="12"/>
      <color indexed="61"/>
      <name val="Geneva"/>
    </font>
    <font>
      <b/>
      <sz val="12"/>
      <color indexed="16"/>
      <name val="Geneva"/>
    </font>
    <font>
      <b/>
      <sz val="10"/>
      <color indexed="16"/>
      <name val="Geneva"/>
    </font>
    <font>
      <sz val="10"/>
      <name val="Geneva"/>
    </font>
    <font>
      <b/>
      <sz val="10"/>
      <color theme="5" tint="-0.249977111117893"/>
      <name val="Geneva"/>
    </font>
    <font>
      <b/>
      <sz val="12"/>
      <color theme="5" tint="-0.249977111117893"/>
      <name val="Geneva"/>
    </font>
    <font>
      <b/>
      <sz val="10"/>
      <name val="Geneva"/>
    </font>
    <font>
      <sz val="12"/>
      <color rgb="FFFF0000"/>
      <name val="Geneva"/>
    </font>
    <font>
      <b/>
      <sz val="11"/>
      <name val="Geneva"/>
    </font>
    <font>
      <b/>
      <sz val="11"/>
      <color theme="1"/>
      <name val="Geneva"/>
    </font>
    <font>
      <b/>
      <sz val="10"/>
      <color rgb="FF00B050"/>
      <name val="Genev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17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7" fontId="3" fillId="0" borderId="0" xfId="0" applyNumberFormat="1" applyFont="1"/>
    <xf numFmtId="2" fontId="3" fillId="0" borderId="0" xfId="0" applyNumberFormat="1" applyFont="1"/>
    <xf numFmtId="166" fontId="3" fillId="0" borderId="0" xfId="0" applyNumberFormat="1" applyFont="1"/>
    <xf numFmtId="10" fontId="1" fillId="0" borderId="0" xfId="0" applyNumberFormat="1" applyFont="1"/>
    <xf numFmtId="10" fontId="0" fillId="0" borderId="0" xfId="0" applyNumberFormat="1"/>
    <xf numFmtId="2" fontId="1" fillId="0" borderId="0" xfId="0" applyNumberFormat="1" applyFont="1" applyBorder="1"/>
    <xf numFmtId="2" fontId="1" fillId="0" borderId="0" xfId="0" applyNumberFormat="1" applyFont="1" applyFill="1" applyBorder="1"/>
    <xf numFmtId="17" fontId="4" fillId="0" borderId="0" xfId="0" applyNumberFormat="1" applyFont="1"/>
    <xf numFmtId="2" fontId="4" fillId="0" borderId="0" xfId="0" applyNumberFormat="1" applyFont="1"/>
    <xf numFmtId="17" fontId="0" fillId="0" borderId="0" xfId="0" applyNumberFormat="1"/>
    <xf numFmtId="17" fontId="5" fillId="0" borderId="0" xfId="0" applyNumberFormat="1" applyFont="1"/>
    <xf numFmtId="0" fontId="5" fillId="0" borderId="0" xfId="0" applyFont="1"/>
    <xf numFmtId="17" fontId="6" fillId="0" borderId="0" xfId="0" applyNumberFormat="1" applyFont="1"/>
    <xf numFmtId="2" fontId="6" fillId="0" borderId="0" xfId="0" applyNumberFormat="1" applyFont="1"/>
    <xf numFmtId="16" fontId="0" fillId="0" borderId="0" xfId="0" applyNumberFormat="1"/>
    <xf numFmtId="17" fontId="7" fillId="0" borderId="1" xfId="0" applyNumberFormat="1" applyFont="1" applyBorder="1"/>
    <xf numFmtId="2" fontId="7" fillId="0" borderId="1" xfId="0" applyNumberFormat="1" applyFont="1" applyFill="1" applyBorder="1"/>
    <xf numFmtId="10" fontId="7" fillId="0" borderId="1" xfId="0" applyNumberFormat="1" applyFont="1" applyBorder="1"/>
    <xf numFmtId="17" fontId="8" fillId="0" borderId="1" xfId="0" applyNumberFormat="1" applyFont="1" applyBorder="1"/>
    <xf numFmtId="10" fontId="7" fillId="0" borderId="1" xfId="0" applyNumberFormat="1" applyFont="1" applyFill="1" applyBorder="1"/>
    <xf numFmtId="17" fontId="9" fillId="0" borderId="1" xfId="0" applyNumberFormat="1" applyFont="1" applyBorder="1"/>
    <xf numFmtId="0" fontId="9" fillId="0" borderId="1" xfId="0" applyFont="1" applyBorder="1"/>
    <xf numFmtId="0" fontId="8" fillId="0" borderId="1" xfId="0" applyFont="1" applyBorder="1"/>
    <xf numFmtId="10" fontId="8" fillId="0" borderId="1" xfId="0" applyNumberFormat="1" applyFont="1" applyBorder="1"/>
    <xf numFmtId="2" fontId="10" fillId="0" borderId="1" xfId="0" applyNumberFormat="1" applyFont="1" applyFill="1" applyBorder="1"/>
    <xf numFmtId="0" fontId="8" fillId="0" borderId="1" xfId="0" applyFont="1" applyFill="1" applyBorder="1"/>
    <xf numFmtId="10" fontId="8" fillId="0" borderId="1" xfId="0" applyNumberFormat="1" applyFont="1" applyFill="1" applyBorder="1"/>
    <xf numFmtId="17" fontId="11" fillId="0" borderId="1" xfId="0" applyNumberFormat="1" applyFont="1" applyBorder="1"/>
    <xf numFmtId="17" fontId="12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0" fontId="13" fillId="0" borderId="1" xfId="0" applyNumberFormat="1" applyFont="1" applyFill="1" applyBorder="1" applyAlignment="1">
      <alignment horizontal="center"/>
    </xf>
    <xf numFmtId="17" fontId="14" fillId="0" borderId="1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0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7" fontId="14" fillId="0" borderId="1" xfId="0" applyNumberFormat="1" applyFont="1" applyBorder="1"/>
    <xf numFmtId="0" fontId="14" fillId="0" borderId="1" xfId="0" applyFont="1" applyBorder="1"/>
    <xf numFmtId="10" fontId="14" fillId="0" borderId="1" xfId="0" applyNumberFormat="1" applyFont="1" applyBorder="1"/>
    <xf numFmtId="17" fontId="4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10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0" fontId="4" fillId="0" borderId="1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0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7" fontId="15" fillId="0" borderId="1" xfId="0" applyNumberFormat="1" applyFont="1" applyBorder="1"/>
    <xf numFmtId="164" fontId="15" fillId="0" borderId="1" xfId="0" applyNumberFormat="1" applyFont="1" applyBorder="1"/>
    <xf numFmtId="0" fontId="15" fillId="0" borderId="1" xfId="0" applyFont="1" applyBorder="1"/>
    <xf numFmtId="17" fontId="15" fillId="0" borderId="1" xfId="0" applyNumberFormat="1" applyFont="1" applyBorder="1" applyAlignment="1">
      <alignment horizontal="center"/>
    </xf>
    <xf numFmtId="17" fontId="16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0" fontId="16" fillId="0" borderId="1" xfId="0" applyNumberFormat="1" applyFont="1" applyFill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10" fontId="17" fillId="0" borderId="1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17" fontId="18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10" fontId="16" fillId="0" borderId="1" xfId="0" applyNumberFormat="1" applyFont="1" applyBorder="1" applyAlignment="1">
      <alignment horizontal="center"/>
    </xf>
    <xf numFmtId="17" fontId="20" fillId="0" borderId="1" xfId="0" applyNumberFormat="1" applyFont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10" fontId="21" fillId="0" borderId="1" xfId="0" applyNumberFormat="1" applyFont="1" applyFill="1" applyBorder="1" applyAlignment="1">
      <alignment horizontal="center"/>
    </xf>
    <xf numFmtId="17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0" fontId="21" fillId="0" borderId="1" xfId="1" applyNumberFormat="1" applyFont="1" applyBorder="1" applyAlignment="1">
      <alignment horizontal="center"/>
    </xf>
    <xf numFmtId="0" fontId="23" fillId="0" borderId="0" xfId="0" applyFont="1" applyAlignment="1">
      <alignment horizontal="right"/>
    </xf>
    <xf numFmtId="17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0" fontId="25" fillId="0" borderId="1" xfId="1" applyNumberFormat="1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0" fontId="25" fillId="0" borderId="1" xfId="1" applyNumberFormat="1" applyFont="1" applyFill="1" applyBorder="1" applyAlignment="1">
      <alignment horizontal="center"/>
    </xf>
    <xf numFmtId="10" fontId="24" fillId="0" borderId="1" xfId="0" applyNumberFormat="1" applyFont="1" applyBorder="1" applyAlignment="1">
      <alignment horizontal="center"/>
    </xf>
    <xf numFmtId="10" fontId="24" fillId="0" borderId="1" xfId="1" applyNumberFormat="1" applyFont="1" applyBorder="1" applyAlignment="1">
      <alignment horizontal="center"/>
    </xf>
    <xf numFmtId="17" fontId="22" fillId="0" borderId="1" xfId="0" applyNumberFormat="1" applyFont="1" applyBorder="1" applyAlignment="1">
      <alignment horizontal="center"/>
    </xf>
    <xf numFmtId="164" fontId="24" fillId="0" borderId="1" xfId="0" applyNumberFormat="1" applyFont="1" applyBorder="1" applyAlignment="1">
      <alignment horizontal="center"/>
    </xf>
    <xf numFmtId="10" fontId="24" fillId="0" borderId="1" xfId="1" applyNumberFormat="1" applyFont="1" applyFill="1" applyBorder="1" applyAlignment="1">
      <alignment horizontal="center"/>
    </xf>
    <xf numFmtId="10" fontId="22" fillId="0" borderId="1" xfId="1" applyNumberFormat="1" applyFont="1" applyBorder="1" applyAlignment="1">
      <alignment horizontal="center"/>
    </xf>
    <xf numFmtId="16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64" fontId="22" fillId="0" borderId="1" xfId="0" applyNumberFormat="1" applyFont="1" applyFill="1" applyBorder="1" applyAlignment="1">
      <alignment horizontal="center"/>
    </xf>
    <xf numFmtId="10" fontId="22" fillId="0" borderId="1" xfId="1" applyNumberFormat="1" applyFont="1" applyFill="1" applyBorder="1" applyAlignment="1">
      <alignment horizontal="center"/>
    </xf>
    <xf numFmtId="17" fontId="26" fillId="0" borderId="1" xfId="0" applyNumberFormat="1" applyFont="1" applyBorder="1" applyAlignment="1">
      <alignment horizontal="center"/>
    </xf>
    <xf numFmtId="164" fontId="26" fillId="0" borderId="1" xfId="0" applyNumberFormat="1" applyFont="1" applyFill="1" applyBorder="1" applyAlignment="1">
      <alignment horizontal="center"/>
    </xf>
    <xf numFmtId="10" fontId="26" fillId="0" borderId="1" xfId="1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10" fontId="26" fillId="0" borderId="1" xfId="1" applyNumberFormat="1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2420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600">
                <a:solidFill>
                  <a:srgbClr val="00B050"/>
                </a:solidFill>
              </a:rPr>
              <a:t>Evolutions mensuelles en</a:t>
            </a:r>
            <a:r>
              <a:rPr lang="fr-FR" sz="1600" baseline="0">
                <a:solidFill>
                  <a:srgbClr val="00B050"/>
                </a:solidFill>
              </a:rPr>
              <a:t> 2014   </a:t>
            </a:r>
            <a:endParaRPr lang="fr-FR" sz="1600" b="1" baseline="0">
              <a:solidFill>
                <a:srgbClr val="00B050"/>
              </a:solidFill>
            </a:endParaRP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chemeClr val="accent2">
                    <a:lumMod val="50000"/>
                  </a:schemeClr>
                </a:solidFill>
              </a:rPr>
              <a:t>    </a:t>
            </a:r>
            <a:r>
              <a:rPr lang="fr-FR" sz="1200" b="1">
                <a:solidFill>
                  <a:schemeClr val="tx2">
                    <a:lumMod val="75000"/>
                  </a:schemeClr>
                </a:solidFill>
                <a:latin typeface="Cambria" panose="02040503050406030204" pitchFamily="18" charset="0"/>
              </a:rPr>
              <a:t>INDICE  BOURSIER  REGIONAL   </a:t>
            </a:r>
            <a:r>
              <a:rPr lang="fr-FR" sz="1200" b="1">
                <a:solidFill>
                  <a:schemeClr val="accent2">
                    <a:lumMod val="50000"/>
                  </a:schemeClr>
                </a:solidFill>
                <a:latin typeface="Cambria" panose="02040503050406030204" pitchFamily="18" charset="0"/>
              </a:rPr>
              <a:t> </a:t>
            </a:r>
            <a:r>
              <a:rPr lang="fr-FR" sz="1400" b="1">
                <a:solidFill>
                  <a:schemeClr val="tx2">
                    <a:lumMod val="75000"/>
                  </a:schemeClr>
                </a:solidFill>
                <a:latin typeface="Cambria" panose="02040503050406030204" pitchFamily="18" charset="0"/>
              </a:rPr>
              <a:t>IAE  LYON  - Université Jean Moulin LYON 3      </a:t>
            </a:r>
          </a:p>
        </c:rich>
      </c:tx>
      <c:layout>
        <c:manualLayout>
          <c:xMode val="edge"/>
          <c:yMode val="edge"/>
          <c:x val="0.19176041456356419"/>
          <c:y val="1.00709669067831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941826502456366E-2"/>
          <c:y val="8.2925769544507505E-2"/>
          <c:w val="0.92638585298244769"/>
          <c:h val="0.82731643001961752"/>
        </c:manualLayout>
      </c:layout>
      <c:lineChart>
        <c:grouping val="standard"/>
        <c:varyColors val="0"/>
        <c:ser>
          <c:idx val="0"/>
          <c:order val="0"/>
          <c:spPr>
            <a:ln w="47625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50"/>
            <c:bubble3D val="0"/>
            <c:spPr>
              <a:ln w="47625" cap="rnd" cmpd="sng" algn="ctr">
                <a:solidFill>
                  <a:srgbClr val="C00000"/>
                </a:solidFill>
                <a:prstDash val="solid"/>
                <a:round/>
              </a:ln>
              <a:effectLst/>
            </c:spPr>
          </c:dPt>
          <c:cat>
            <c:strRef>
              <c:f>index!$BN$340:$BN$352</c:f>
              <c:strCache>
                <c:ptCount val="13"/>
                <c:pt idx="0">
                  <c:v>déc-13</c:v>
                </c:pt>
                <c:pt idx="1">
                  <c:v>janv-14</c:v>
                </c:pt>
                <c:pt idx="2">
                  <c:v>fev14</c:v>
                </c:pt>
                <c:pt idx="3">
                  <c:v>mars-14</c:v>
                </c:pt>
                <c:pt idx="4">
                  <c:v>avr-14</c:v>
                </c:pt>
                <c:pt idx="5">
                  <c:v>mai-14</c:v>
                </c:pt>
                <c:pt idx="6">
                  <c:v>juin-14</c:v>
                </c:pt>
                <c:pt idx="7">
                  <c:v>juil-14</c:v>
                </c:pt>
                <c:pt idx="8">
                  <c:v>août-14</c:v>
                </c:pt>
                <c:pt idx="9">
                  <c:v>sept-14</c:v>
                </c:pt>
                <c:pt idx="10">
                  <c:v>oct-14</c:v>
                </c:pt>
                <c:pt idx="11">
                  <c:v>nov-14</c:v>
                </c:pt>
                <c:pt idx="12">
                  <c:v>déc-14</c:v>
                </c:pt>
              </c:strCache>
            </c:strRef>
          </c:cat>
          <c:val>
            <c:numRef>
              <c:f>index!$BO$340:$BO$352</c:f>
              <c:numCache>
                <c:formatCode>0.0</c:formatCode>
                <c:ptCount val="13"/>
                <c:pt idx="0">
                  <c:v>5686.4</c:v>
                </c:pt>
                <c:pt idx="1">
                  <c:v>5766</c:v>
                </c:pt>
                <c:pt idx="2">
                  <c:v>6238</c:v>
                </c:pt>
                <c:pt idx="3" formatCode="General">
                  <c:v>6332.4</c:v>
                </c:pt>
                <c:pt idx="4" formatCode="General">
                  <c:v>6446.6</c:v>
                </c:pt>
                <c:pt idx="5" formatCode="General">
                  <c:v>6558.1</c:v>
                </c:pt>
                <c:pt idx="6" formatCode="General">
                  <c:v>6373.8</c:v>
                </c:pt>
                <c:pt idx="7" formatCode="General">
                  <c:v>6107</c:v>
                </c:pt>
                <c:pt idx="8" formatCode="General">
                  <c:v>6191.3</c:v>
                </c:pt>
                <c:pt idx="9" formatCode="General">
                  <c:v>6143.6</c:v>
                </c:pt>
                <c:pt idx="10" formatCode="General">
                  <c:v>5837.1</c:v>
                </c:pt>
                <c:pt idx="11" formatCode="General">
                  <c:v>6065.7</c:v>
                </c:pt>
                <c:pt idx="12" formatCode="General">
                  <c:v>6017.9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68680"/>
        <c:axId val="141869072"/>
      </c:lineChart>
      <c:dateAx>
        <c:axId val="141868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accent2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FF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fr-FR"/>
          </a:p>
        </c:txPr>
        <c:crossAx val="141869072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41869072"/>
        <c:scaling>
          <c:orientation val="minMax"/>
          <c:max val="66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868680"/>
        <c:crosses val="autoZero"/>
        <c:crossBetween val="midCat"/>
        <c:majorUnit val="25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400">
                <a:latin typeface="Cambria" pitchFamily="18" charset="0"/>
              </a:defRPr>
            </a:pPr>
            <a:r>
              <a:rPr lang="en-US" sz="1200">
                <a:latin typeface="Cambria" pitchFamily="18" charset="0"/>
              </a:rPr>
              <a:t>Evolutions de l'indice boursier régional </a:t>
            </a:r>
            <a:r>
              <a:rPr lang="en-US" sz="1200" baseline="0">
                <a:latin typeface="Cambria" pitchFamily="18" charset="0"/>
              </a:rPr>
              <a:t> iae lyon</a:t>
            </a:r>
            <a:r>
              <a:rPr lang="en-US" sz="1200">
                <a:latin typeface="Cambria" pitchFamily="18" charset="0"/>
              </a:rPr>
              <a:t> - Université Lyon III</a:t>
            </a:r>
            <a:r>
              <a:rPr lang="en-US" sz="1200" baseline="0">
                <a:latin typeface="Cambria" pitchFamily="18" charset="0"/>
              </a:rPr>
              <a:t> Jean Moulin</a:t>
            </a:r>
            <a:r>
              <a:rPr lang="en-US" sz="1200">
                <a:latin typeface="Cambria" pitchFamily="18" charset="0"/>
              </a:rPr>
              <a:t> </a:t>
            </a:r>
          </a:p>
          <a:p>
            <a:pPr>
              <a:defRPr sz="1400">
                <a:latin typeface="Cambria" pitchFamily="18" charset="0"/>
              </a:defRPr>
            </a:pPr>
            <a:r>
              <a:rPr lang="en-US" sz="1200">
                <a:latin typeface="Cambria" pitchFamily="18" charset="0"/>
              </a:rPr>
              <a:t>depuis les débuts de la crise</a:t>
            </a:r>
          </a:p>
        </c:rich>
      </c:tx>
      <c:layout>
        <c:manualLayout>
          <c:xMode val="edge"/>
          <c:yMode val="edge"/>
          <c:x val="0.31129015889264933"/>
          <c:y val="9.8120685162834176E-2"/>
        </c:manualLayout>
      </c:layout>
      <c:overlay val="0"/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08776749468049"/>
          <c:y val="9.1998712127216567E-2"/>
          <c:w val="0.84944322205773481"/>
          <c:h val="0.7322426646995589"/>
        </c:manualLayout>
      </c:layout>
      <c:line3DChart>
        <c:grouping val="standar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cat>
            <c:numRef>
              <c:f>index!$BN$262:$BN$338</c:f>
              <c:numCache>
                <c:formatCode>mmm\-yy</c:formatCode>
                <c:ptCount val="77"/>
                <c:pt idx="0">
                  <c:v>37772</c:v>
                </c:pt>
                <c:pt idx="1">
                  <c:v>37802</c:v>
                </c:pt>
                <c:pt idx="2">
                  <c:v>37833</c:v>
                </c:pt>
                <c:pt idx="3">
                  <c:v>37864</c:v>
                </c:pt>
                <c:pt idx="4">
                  <c:v>37894</c:v>
                </c:pt>
                <c:pt idx="5">
                  <c:v>37925</c:v>
                </c:pt>
                <c:pt idx="6">
                  <c:v>37955</c:v>
                </c:pt>
                <c:pt idx="7">
                  <c:v>37986</c:v>
                </c:pt>
                <c:pt idx="8">
                  <c:v>38017</c:v>
                </c:pt>
                <c:pt idx="9">
                  <c:v>38046</c:v>
                </c:pt>
                <c:pt idx="10">
                  <c:v>38077</c:v>
                </c:pt>
                <c:pt idx="11">
                  <c:v>38107</c:v>
                </c:pt>
                <c:pt idx="12">
                  <c:v>38138</c:v>
                </c:pt>
                <c:pt idx="13">
                  <c:v>38168</c:v>
                </c:pt>
                <c:pt idx="14">
                  <c:v>38199</c:v>
                </c:pt>
                <c:pt idx="15">
                  <c:v>38230</c:v>
                </c:pt>
                <c:pt idx="16">
                  <c:v>38260</c:v>
                </c:pt>
                <c:pt idx="17">
                  <c:v>38291</c:v>
                </c:pt>
                <c:pt idx="18">
                  <c:v>38321</c:v>
                </c:pt>
                <c:pt idx="19">
                  <c:v>38352</c:v>
                </c:pt>
                <c:pt idx="20">
                  <c:v>38383</c:v>
                </c:pt>
                <c:pt idx="21">
                  <c:v>38411</c:v>
                </c:pt>
                <c:pt idx="22">
                  <c:v>38442</c:v>
                </c:pt>
                <c:pt idx="23">
                  <c:v>38472</c:v>
                </c:pt>
                <c:pt idx="24">
                  <c:v>38503</c:v>
                </c:pt>
                <c:pt idx="25">
                  <c:v>38533</c:v>
                </c:pt>
                <c:pt idx="26">
                  <c:v>38564</c:v>
                </c:pt>
                <c:pt idx="27">
                  <c:v>38595</c:v>
                </c:pt>
                <c:pt idx="28">
                  <c:v>38625</c:v>
                </c:pt>
                <c:pt idx="29">
                  <c:v>38656</c:v>
                </c:pt>
                <c:pt idx="30">
                  <c:v>38686</c:v>
                </c:pt>
                <c:pt idx="31">
                  <c:v>38717</c:v>
                </c:pt>
                <c:pt idx="32">
                  <c:v>38748</c:v>
                </c:pt>
                <c:pt idx="33">
                  <c:v>38776</c:v>
                </c:pt>
                <c:pt idx="34">
                  <c:v>38807</c:v>
                </c:pt>
                <c:pt idx="35">
                  <c:v>38837</c:v>
                </c:pt>
                <c:pt idx="36">
                  <c:v>38868</c:v>
                </c:pt>
                <c:pt idx="37">
                  <c:v>38898</c:v>
                </c:pt>
                <c:pt idx="38">
                  <c:v>38929</c:v>
                </c:pt>
                <c:pt idx="39">
                  <c:v>38960</c:v>
                </c:pt>
                <c:pt idx="40">
                  <c:v>38990</c:v>
                </c:pt>
                <c:pt idx="41">
                  <c:v>39021</c:v>
                </c:pt>
                <c:pt idx="42">
                  <c:v>39051</c:v>
                </c:pt>
                <c:pt idx="43">
                  <c:v>39082</c:v>
                </c:pt>
                <c:pt idx="44">
                  <c:v>39113</c:v>
                </c:pt>
                <c:pt idx="45">
                  <c:v>39141</c:v>
                </c:pt>
                <c:pt idx="46">
                  <c:v>39172</c:v>
                </c:pt>
                <c:pt idx="47">
                  <c:v>39202</c:v>
                </c:pt>
                <c:pt idx="48">
                  <c:v>39233</c:v>
                </c:pt>
                <c:pt idx="49">
                  <c:v>39263</c:v>
                </c:pt>
                <c:pt idx="50">
                  <c:v>39294</c:v>
                </c:pt>
                <c:pt idx="51">
                  <c:v>39325</c:v>
                </c:pt>
                <c:pt idx="52">
                  <c:v>39355</c:v>
                </c:pt>
                <c:pt idx="53">
                  <c:v>39386</c:v>
                </c:pt>
                <c:pt idx="54">
                  <c:v>39416</c:v>
                </c:pt>
                <c:pt idx="55">
                  <c:v>39447</c:v>
                </c:pt>
                <c:pt idx="56">
                  <c:v>39478</c:v>
                </c:pt>
                <c:pt idx="57">
                  <c:v>39507</c:v>
                </c:pt>
                <c:pt idx="58">
                  <c:v>39538</c:v>
                </c:pt>
                <c:pt idx="59">
                  <c:v>39568</c:v>
                </c:pt>
                <c:pt idx="60">
                  <c:v>39599</c:v>
                </c:pt>
                <c:pt idx="61">
                  <c:v>39629</c:v>
                </c:pt>
                <c:pt idx="62">
                  <c:v>39660</c:v>
                </c:pt>
                <c:pt idx="63">
                  <c:v>39691</c:v>
                </c:pt>
                <c:pt idx="64">
                  <c:v>39721</c:v>
                </c:pt>
                <c:pt idx="65">
                  <c:v>39752</c:v>
                </c:pt>
                <c:pt idx="66">
                  <c:v>39782</c:v>
                </c:pt>
                <c:pt idx="67">
                  <c:v>39813</c:v>
                </c:pt>
                <c:pt idx="68">
                  <c:v>39844</c:v>
                </c:pt>
                <c:pt idx="69">
                  <c:v>39872</c:v>
                </c:pt>
                <c:pt idx="70">
                  <c:v>39903</c:v>
                </c:pt>
                <c:pt idx="71">
                  <c:v>39933</c:v>
                </c:pt>
                <c:pt idx="72">
                  <c:v>39964</c:v>
                </c:pt>
                <c:pt idx="73">
                  <c:v>39994</c:v>
                </c:pt>
                <c:pt idx="74">
                  <c:v>40025</c:v>
                </c:pt>
                <c:pt idx="75">
                  <c:v>40056</c:v>
                </c:pt>
                <c:pt idx="76">
                  <c:v>40086</c:v>
                </c:pt>
              </c:numCache>
            </c:numRef>
          </c:cat>
          <c:val>
            <c:numRef>
              <c:f>index!$BO$262:$BO$338</c:f>
              <c:numCache>
                <c:formatCode>General</c:formatCode>
                <c:ptCount val="77"/>
                <c:pt idx="0">
                  <c:v>5733.24</c:v>
                </c:pt>
                <c:pt idx="1">
                  <c:v>5636.35</c:v>
                </c:pt>
                <c:pt idx="2">
                  <c:v>5391.17</c:v>
                </c:pt>
                <c:pt idx="3">
                  <c:v>5274.21</c:v>
                </c:pt>
                <c:pt idx="4">
                  <c:v>5448.62</c:v>
                </c:pt>
                <c:pt idx="5">
                  <c:v>5161.6099999999997</c:v>
                </c:pt>
                <c:pt idx="6">
                  <c:v>5051.18</c:v>
                </c:pt>
                <c:pt idx="7">
                  <c:v>4274.8</c:v>
                </c:pt>
                <c:pt idx="8">
                  <c:v>4205.1000000000004</c:v>
                </c:pt>
                <c:pt idx="9">
                  <c:v>4184.8999999999996</c:v>
                </c:pt>
                <c:pt idx="10">
                  <c:v>4358.7</c:v>
                </c:pt>
                <c:pt idx="11">
                  <c:v>4333.8999999999996</c:v>
                </c:pt>
                <c:pt idx="12">
                  <c:v>3803.6</c:v>
                </c:pt>
                <c:pt idx="13">
                  <c:v>3674.74</c:v>
                </c:pt>
                <c:pt idx="14">
                  <c:v>3762.12</c:v>
                </c:pt>
                <c:pt idx="15">
                  <c:v>3333.78</c:v>
                </c:pt>
                <c:pt idx="16">
                  <c:v>2799.9</c:v>
                </c:pt>
                <c:pt idx="17">
                  <c:v>2654.9</c:v>
                </c:pt>
                <c:pt idx="18">
                  <c:v>2633.7</c:v>
                </c:pt>
                <c:pt idx="19">
                  <c:v>2603.9</c:v>
                </c:pt>
                <c:pt idx="20" formatCode="0.0">
                  <c:v>2415</c:v>
                </c:pt>
                <c:pt idx="21">
                  <c:v>2436.6999999999998</c:v>
                </c:pt>
                <c:pt idx="22">
                  <c:v>2711.9</c:v>
                </c:pt>
                <c:pt idx="23">
                  <c:v>2831.2</c:v>
                </c:pt>
                <c:pt idx="24" formatCode="0.0">
                  <c:v>2855.2</c:v>
                </c:pt>
                <c:pt idx="25">
                  <c:v>3070.4</c:v>
                </c:pt>
                <c:pt idx="26">
                  <c:v>3299.4</c:v>
                </c:pt>
                <c:pt idx="27">
                  <c:v>3501.5</c:v>
                </c:pt>
                <c:pt idx="28">
                  <c:v>3556.3</c:v>
                </c:pt>
                <c:pt idx="29">
                  <c:v>3461</c:v>
                </c:pt>
                <c:pt idx="30">
                  <c:v>3579</c:v>
                </c:pt>
                <c:pt idx="31">
                  <c:v>3665.97</c:v>
                </c:pt>
                <c:pt idx="32">
                  <c:v>3610.9</c:v>
                </c:pt>
                <c:pt idx="33" formatCode="0.0">
                  <c:v>3849.9</c:v>
                </c:pt>
                <c:pt idx="34">
                  <c:v>3912.2</c:v>
                </c:pt>
                <c:pt idx="35" formatCode="0.0">
                  <c:v>3725.5</c:v>
                </c:pt>
                <c:pt idx="36">
                  <c:v>3746.8</c:v>
                </c:pt>
                <c:pt idx="37">
                  <c:v>3820.6</c:v>
                </c:pt>
                <c:pt idx="38">
                  <c:v>3762.7</c:v>
                </c:pt>
                <c:pt idx="39">
                  <c:v>3944.4</c:v>
                </c:pt>
                <c:pt idx="40">
                  <c:v>4062.9</c:v>
                </c:pt>
                <c:pt idx="41">
                  <c:v>3987.72</c:v>
                </c:pt>
                <c:pt idx="42">
                  <c:v>4213.3999999999996</c:v>
                </c:pt>
                <c:pt idx="43">
                  <c:v>4425.3</c:v>
                </c:pt>
                <c:pt idx="44">
                  <c:v>4537.8</c:v>
                </c:pt>
                <c:pt idx="45">
                  <c:v>4548.3999999999996</c:v>
                </c:pt>
                <c:pt idx="46" formatCode="0.0">
                  <c:v>4759</c:v>
                </c:pt>
                <c:pt idx="47" formatCode="0.0">
                  <c:v>4797</c:v>
                </c:pt>
                <c:pt idx="48" formatCode="0.0">
                  <c:v>4703.3999999999996</c:v>
                </c:pt>
                <c:pt idx="49" formatCode="0.0">
                  <c:v>4411</c:v>
                </c:pt>
                <c:pt idx="50" formatCode="0.0">
                  <c:v>3999.7</c:v>
                </c:pt>
                <c:pt idx="51">
                  <c:v>3615.3</c:v>
                </c:pt>
                <c:pt idx="52" formatCode="0.0">
                  <c:v>3797.2</c:v>
                </c:pt>
                <c:pt idx="53">
                  <c:v>3510.1</c:v>
                </c:pt>
                <c:pt idx="54">
                  <c:v>3471.5</c:v>
                </c:pt>
                <c:pt idx="55" formatCode="0.0">
                  <c:v>3793</c:v>
                </c:pt>
                <c:pt idx="56">
                  <c:v>4056.5</c:v>
                </c:pt>
                <c:pt idx="57">
                  <c:v>4067.2</c:v>
                </c:pt>
                <c:pt idx="58">
                  <c:v>3823.2</c:v>
                </c:pt>
                <c:pt idx="59">
                  <c:v>3570.5</c:v>
                </c:pt>
                <c:pt idx="60">
                  <c:v>3598.2</c:v>
                </c:pt>
                <c:pt idx="61">
                  <c:v>3678.4</c:v>
                </c:pt>
                <c:pt idx="62">
                  <c:v>3712.4</c:v>
                </c:pt>
                <c:pt idx="63">
                  <c:v>3732.6</c:v>
                </c:pt>
                <c:pt idx="64">
                  <c:v>3765.2</c:v>
                </c:pt>
                <c:pt idx="65" formatCode="0.0">
                  <c:v>3802.33</c:v>
                </c:pt>
                <c:pt idx="66">
                  <c:v>3981.4</c:v>
                </c:pt>
                <c:pt idx="67">
                  <c:v>4301.8999999999996</c:v>
                </c:pt>
                <c:pt idx="68">
                  <c:v>4410.8</c:v>
                </c:pt>
                <c:pt idx="69">
                  <c:v>4498.2</c:v>
                </c:pt>
                <c:pt idx="70">
                  <c:v>4531.3999999999996</c:v>
                </c:pt>
                <c:pt idx="71">
                  <c:v>4713.2</c:v>
                </c:pt>
                <c:pt idx="72">
                  <c:v>4590.2</c:v>
                </c:pt>
                <c:pt idx="73" formatCode="0.0">
                  <c:v>4947</c:v>
                </c:pt>
                <c:pt idx="74" formatCode="0.0">
                  <c:v>4926.8</c:v>
                </c:pt>
                <c:pt idx="75" formatCode="0.0">
                  <c:v>5308</c:v>
                </c:pt>
                <c:pt idx="76">
                  <c:v>5595.8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70248"/>
        <c:axId val="141871032"/>
        <c:axId val="267371320"/>
      </c:line3DChart>
      <c:dateAx>
        <c:axId val="141870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rgbClr val="0070C0"/>
                </a:solidFill>
              </a:defRPr>
            </a:pPr>
            <a:endParaRPr lang="fr-FR"/>
          </a:p>
        </c:txPr>
        <c:crossAx val="141871032"/>
        <c:crossesAt val="2250"/>
        <c:auto val="1"/>
        <c:lblOffset val="100"/>
        <c:baseTimeUnit val="months"/>
      </c:dateAx>
      <c:valAx>
        <c:axId val="141871032"/>
        <c:scaling>
          <c:orientation val="minMax"/>
          <c:max val="6000"/>
          <c:min val="2250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</c:majorGridlines>
        <c:numFmt formatCode="0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0">
                <a:solidFill>
                  <a:srgbClr val="24207C"/>
                </a:solidFill>
              </a:defRPr>
            </a:pPr>
            <a:endParaRPr lang="fr-FR"/>
          </a:p>
        </c:txPr>
        <c:crossAx val="141870248"/>
        <c:crosses val="autoZero"/>
        <c:crossBetween val="between"/>
        <c:majorUnit val="250"/>
      </c:valAx>
      <c:serAx>
        <c:axId val="267371320"/>
        <c:scaling>
          <c:orientation val="minMax"/>
        </c:scaling>
        <c:delete val="1"/>
        <c:axPos val="b"/>
        <c:majorTickMark val="none"/>
        <c:minorTickMark val="none"/>
        <c:tickLblPos val="none"/>
        <c:crossAx val="141871032"/>
        <c:crossesAt val="2250"/>
      </c:serAx>
      <c:spPr>
        <a:noFill/>
        <a:effectLst>
          <a:outerShdw blurRad="50800" dist="50800" dir="5400000" algn="ctr" rotWithShape="0">
            <a:srgbClr val="92D050"/>
          </a:outerShdw>
        </a:effectLst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/>
  </sheetViews>
  <pageMargins left="0.70866141732283472" right="0.70866141732283472" top="0.74803149606299213" bottom="0.94488188976377963" header="0.31496062992125984" footer="0.51181102362204722"/>
  <pageSetup paperSize="9" orientation="landscape" horizontalDpi="4294967293" verticalDpi="4294967293" r:id="rId1"/>
  <headerFooter>
    <oddFooter>&amp;CBase 1000, à fin septembre 1986, base de calcul de l'indice
Dr Alain TESTON, Universitaire  et Directeur Honoraire IAE de Lyon
Décembre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2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headerFooter>
    <oddFooter>&amp;CDr Alain TESTON, IAE - Université de Lyon- novembre 2013
Indice, base 1000 à fin septembre 1986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922" cy="589954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8069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F1:BT352"/>
  <sheetViews>
    <sheetView topLeftCell="BA339" zoomScale="80" zoomScaleNormal="80" workbookViewId="0">
      <selection activeCell="BQ352" sqref="BQ352"/>
    </sheetView>
  </sheetViews>
  <sheetFormatPr baseColWidth="10" defaultRowHeight="15"/>
  <cols>
    <col min="1" max="1" width="7.73046875" customWidth="1"/>
    <col min="2" max="2" width="8.3984375" customWidth="1"/>
    <col min="3" max="3" width="13.73046875" customWidth="1"/>
    <col min="4" max="4" width="12.265625" customWidth="1"/>
    <col min="5" max="5" width="1.73046875" customWidth="1"/>
    <col min="6" max="6" width="13.73046875" customWidth="1"/>
    <col min="15" max="15" width="13.265625" bestFit="1" customWidth="1"/>
    <col min="16" max="16" width="11.73046875" bestFit="1" customWidth="1"/>
    <col min="30" max="30" width="13.59765625" bestFit="1" customWidth="1"/>
    <col min="31" max="31" width="18.86328125" customWidth="1"/>
    <col min="32" max="32" width="11.3984375" style="4"/>
    <col min="41" max="41" width="18.1328125" customWidth="1"/>
    <col min="42" max="42" width="3.73046875" customWidth="1"/>
    <col min="43" max="43" width="4.59765625" customWidth="1"/>
    <col min="46" max="46" width="14.3984375" bestFit="1" customWidth="1"/>
    <col min="47" max="47" width="13.59765625" style="5" bestFit="1" customWidth="1"/>
    <col min="53" max="53" width="11.59765625" style="2" bestFit="1" customWidth="1"/>
    <col min="54" max="54" width="12.1328125" style="5" bestFit="1" customWidth="1"/>
    <col min="56" max="58" width="13.73046875" customWidth="1"/>
    <col min="66" max="66" width="12.3984375" bestFit="1" customWidth="1"/>
    <col min="67" max="67" width="14.1328125" bestFit="1" customWidth="1"/>
    <col min="68" max="68" width="13.1328125" customWidth="1"/>
  </cols>
  <sheetData>
    <row r="1" spans="32:70">
      <c r="AF1"/>
      <c r="AU1"/>
    </row>
    <row r="2" spans="32:70">
      <c r="AF2"/>
      <c r="AU2"/>
    </row>
    <row r="3" spans="32:70">
      <c r="AF3"/>
      <c r="AU3"/>
    </row>
    <row r="4" spans="32:70">
      <c r="AF4"/>
      <c r="AU4"/>
    </row>
    <row r="5" spans="32:70">
      <c r="AF5"/>
      <c r="AU5"/>
    </row>
    <row r="6" spans="32:70">
      <c r="AF6"/>
      <c r="AU6"/>
    </row>
    <row r="7" spans="32:70">
      <c r="AF7"/>
      <c r="AU7"/>
    </row>
    <row r="8" spans="32:70">
      <c r="AF8"/>
      <c r="AU8"/>
    </row>
    <row r="9" spans="32:70">
      <c r="AF9"/>
      <c r="AU9"/>
    </row>
    <row r="10" spans="32:70" ht="7.9" customHeight="1">
      <c r="AF10"/>
      <c r="AU10"/>
    </row>
    <row r="11" spans="32:70">
      <c r="AF11"/>
      <c r="AU11"/>
      <c r="BO11" s="5" t="s">
        <v>0</v>
      </c>
    </row>
    <row r="12" spans="32:70">
      <c r="AF12"/>
      <c r="AU12"/>
      <c r="BN12" s="20">
        <v>30163</v>
      </c>
      <c r="BO12">
        <v>1000</v>
      </c>
    </row>
    <row r="13" spans="32:70">
      <c r="AF13"/>
      <c r="AU13"/>
      <c r="BA13"/>
      <c r="BB13"/>
      <c r="BN13" s="21">
        <v>30194</v>
      </c>
      <c r="BO13" s="22">
        <v>1000</v>
      </c>
      <c r="BR13" s="14">
        <v>-3.5000000000000003E-2</v>
      </c>
    </row>
    <row r="14" spans="32:70">
      <c r="AF14"/>
      <c r="AU14"/>
      <c r="BA14"/>
      <c r="BB14"/>
      <c r="BN14" s="21">
        <v>30224</v>
      </c>
      <c r="BO14" s="22">
        <v>1051</v>
      </c>
      <c r="BR14" s="14">
        <v>-3.5999999999999997E-2</v>
      </c>
    </row>
    <row r="15" spans="32:70">
      <c r="AF15"/>
      <c r="AU15"/>
      <c r="BA15"/>
      <c r="BB15"/>
      <c r="BN15" s="2">
        <v>30255</v>
      </c>
      <c r="BO15" s="1">
        <v>1091</v>
      </c>
      <c r="BR15" s="14">
        <v>-1.6E-2</v>
      </c>
    </row>
    <row r="16" spans="32:70">
      <c r="AF16"/>
      <c r="AU16"/>
      <c r="BA16"/>
      <c r="BB16"/>
      <c r="BN16" s="2">
        <v>30285</v>
      </c>
      <c r="BO16" s="6">
        <v>1109.424</v>
      </c>
    </row>
    <row r="17" spans="32:67">
      <c r="AF17"/>
      <c r="AU17"/>
      <c r="BA17"/>
      <c r="BB17"/>
      <c r="BN17" s="2">
        <v>30316</v>
      </c>
      <c r="BO17" s="6">
        <v>1195.5</v>
      </c>
    </row>
    <row r="18" spans="32:67">
      <c r="AF18"/>
      <c r="AU18"/>
      <c r="BA18"/>
      <c r="BB18"/>
      <c r="BN18" s="2">
        <v>30347</v>
      </c>
      <c r="BO18" s="6">
        <v>1321.0274999999999</v>
      </c>
    </row>
    <row r="19" spans="32:67">
      <c r="AF19"/>
      <c r="AU19"/>
      <c r="BA19"/>
      <c r="BB19"/>
      <c r="BN19" s="2">
        <v>30375</v>
      </c>
      <c r="BO19" s="6">
        <v>1410.69</v>
      </c>
    </row>
    <row r="20" spans="32:67">
      <c r="AF20"/>
      <c r="AU20"/>
      <c r="BA20"/>
      <c r="BB20"/>
      <c r="BN20" s="2">
        <v>30406</v>
      </c>
      <c r="BO20" s="6">
        <v>1440.5775000000001</v>
      </c>
    </row>
    <row r="21" spans="32:67">
      <c r="AF21"/>
      <c r="AU21"/>
      <c r="BA21"/>
      <c r="BB21"/>
      <c r="BN21" s="2">
        <v>30436</v>
      </c>
      <c r="BO21" s="6">
        <v>1356.8924999999999</v>
      </c>
    </row>
    <row r="22" spans="32:67">
      <c r="AF22"/>
      <c r="AU22"/>
      <c r="BA22"/>
      <c r="BB22"/>
      <c r="BN22" s="2">
        <v>30467</v>
      </c>
      <c r="BO22" s="6">
        <v>1245.711</v>
      </c>
    </row>
    <row r="23" spans="32:67">
      <c r="AF23"/>
      <c r="AU23"/>
      <c r="BA23"/>
      <c r="BB23"/>
      <c r="BN23" s="2">
        <v>30497</v>
      </c>
      <c r="BO23" s="6">
        <v>1224.192</v>
      </c>
    </row>
    <row r="24" spans="32:67">
      <c r="AF24"/>
      <c r="AU24"/>
      <c r="BA24"/>
      <c r="BB24"/>
      <c r="BN24" s="2">
        <v>30528</v>
      </c>
      <c r="BO24" s="6">
        <v>1250.4929999999999</v>
      </c>
    </row>
    <row r="25" spans="32:67">
      <c r="AF25"/>
      <c r="AU25"/>
      <c r="BA25"/>
      <c r="BB25"/>
      <c r="BN25" s="2">
        <v>30559</v>
      </c>
      <c r="BO25" s="5">
        <v>1195.4991680532446</v>
      </c>
    </row>
    <row r="26" spans="32:67">
      <c r="AF26"/>
      <c r="AU26"/>
      <c r="BA26"/>
      <c r="BB26"/>
      <c r="BN26" s="2">
        <v>30589</v>
      </c>
      <c r="BO26" s="5">
        <v>853.58640599001671</v>
      </c>
    </row>
    <row r="27" spans="32:67">
      <c r="AF27"/>
      <c r="AU27"/>
      <c r="BA27"/>
      <c r="BB27"/>
      <c r="BN27" s="2">
        <v>30620</v>
      </c>
      <c r="BO27" s="5">
        <v>814.13493344425956</v>
      </c>
    </row>
    <row r="28" spans="32:67">
      <c r="AF28"/>
      <c r="AU28"/>
      <c r="BA28"/>
      <c r="BB28"/>
      <c r="BN28" s="23">
        <v>30650</v>
      </c>
      <c r="BO28" s="24">
        <v>741.20948419301169</v>
      </c>
    </row>
    <row r="29" spans="32:67">
      <c r="AF29"/>
      <c r="AU29"/>
      <c r="BA29"/>
      <c r="BB29"/>
      <c r="BN29" s="2">
        <v>30681</v>
      </c>
      <c r="BO29" s="5">
        <v>640.7875540765391</v>
      </c>
    </row>
    <row r="30" spans="32:67">
      <c r="AF30"/>
      <c r="AU30"/>
      <c r="BA30"/>
      <c r="BB30"/>
      <c r="BN30" s="2">
        <v>30712</v>
      </c>
      <c r="BO30" s="5">
        <v>774.68346089850252</v>
      </c>
    </row>
    <row r="31" spans="32:67">
      <c r="AF31"/>
      <c r="AU31"/>
      <c r="BA31"/>
      <c r="BB31"/>
      <c r="BN31" s="2">
        <v>30741</v>
      </c>
      <c r="BO31" s="5">
        <v>725.66799500831951</v>
      </c>
    </row>
    <row r="32" spans="32:67">
      <c r="AF32"/>
      <c r="AU32"/>
      <c r="BA32"/>
      <c r="BB32"/>
      <c r="BN32" s="2">
        <v>30772</v>
      </c>
      <c r="BO32" s="5">
        <v>781.85645590682202</v>
      </c>
    </row>
    <row r="33" spans="32:67">
      <c r="AF33"/>
      <c r="AU33"/>
      <c r="BA33"/>
      <c r="BB33"/>
      <c r="BN33" s="2">
        <v>30802</v>
      </c>
      <c r="BO33" s="5">
        <v>841.63141430948428</v>
      </c>
    </row>
    <row r="34" spans="32:67">
      <c r="AF34"/>
      <c r="AU34"/>
      <c r="BA34"/>
      <c r="BB34"/>
      <c r="BN34" s="2">
        <v>30833</v>
      </c>
      <c r="BO34" s="5">
        <v>939.66234608985019</v>
      </c>
    </row>
    <row r="35" spans="32:67">
      <c r="AF35"/>
      <c r="AU35"/>
      <c r="BA35"/>
      <c r="BB35"/>
      <c r="BN35" s="2">
        <v>30863</v>
      </c>
      <c r="BO35" s="5">
        <v>936.07584858569055</v>
      </c>
    </row>
    <row r="36" spans="32:67">
      <c r="AF36"/>
      <c r="AU36"/>
      <c r="BA36"/>
      <c r="BB36"/>
      <c r="BN36" s="2">
        <v>30894</v>
      </c>
      <c r="BO36" s="5">
        <v>931.29385191347762</v>
      </c>
    </row>
    <row r="37" spans="32:67">
      <c r="AF37"/>
      <c r="AU37"/>
      <c r="BA37"/>
      <c r="BB37"/>
      <c r="BN37" s="2">
        <v>30925</v>
      </c>
      <c r="BO37" s="5">
        <v>1006.610299500832</v>
      </c>
    </row>
    <row r="38" spans="32:67">
      <c r="AF38"/>
      <c r="AU38"/>
      <c r="BA38"/>
      <c r="BB38"/>
      <c r="BN38" s="2">
        <v>30955</v>
      </c>
      <c r="BO38" s="5">
        <v>1024.5427870216306</v>
      </c>
    </row>
    <row r="39" spans="32:67">
      <c r="AF39"/>
      <c r="AU39"/>
      <c r="BA39"/>
      <c r="BB39"/>
      <c r="BN39" s="2">
        <v>30986</v>
      </c>
      <c r="BO39" s="5">
        <v>1036.497778702163</v>
      </c>
    </row>
    <row r="40" spans="32:67">
      <c r="AF40"/>
      <c r="AU40"/>
      <c r="BA40"/>
      <c r="BB40"/>
      <c r="BN40" s="2">
        <v>31016</v>
      </c>
      <c r="BO40" s="5">
        <v>1087.9042429284525</v>
      </c>
    </row>
    <row r="41" spans="32:67">
      <c r="AF41"/>
      <c r="AU41"/>
      <c r="BA41"/>
      <c r="BB41"/>
      <c r="BN41" s="2">
        <v>31047</v>
      </c>
      <c r="BO41" s="5">
        <v>1170.3936855241266</v>
      </c>
    </row>
    <row r="42" spans="32:67">
      <c r="AF42"/>
      <c r="AU42"/>
      <c r="BA42"/>
      <c r="BB42"/>
      <c r="BN42" s="2">
        <v>31078</v>
      </c>
      <c r="BO42" s="5">
        <v>1110.6187271214644</v>
      </c>
    </row>
    <row r="43" spans="32:67">
      <c r="AF43"/>
      <c r="AU43"/>
      <c r="BA43"/>
      <c r="BB43"/>
      <c r="BN43" s="2">
        <v>31106</v>
      </c>
      <c r="BO43" s="5">
        <v>1175.1756821963395</v>
      </c>
    </row>
    <row r="44" spans="32:67">
      <c r="AF44"/>
      <c r="AU44"/>
      <c r="BA44"/>
      <c r="BB44"/>
      <c r="BN44" s="2">
        <v>31137</v>
      </c>
      <c r="BO44" s="5">
        <v>1234.9506405990016</v>
      </c>
    </row>
    <row r="45" spans="32:67">
      <c r="AF45"/>
      <c r="AU45"/>
      <c r="BA45"/>
      <c r="BB45"/>
      <c r="BN45" s="2">
        <v>31167</v>
      </c>
      <c r="BO45" s="5">
        <v>1257.6651247920133</v>
      </c>
    </row>
    <row r="46" spans="32:67">
      <c r="AF46"/>
      <c r="AU46"/>
      <c r="BA46"/>
      <c r="BB46"/>
      <c r="BN46" s="2">
        <v>31198</v>
      </c>
      <c r="BO46" s="5">
        <v>1255.2741264559068</v>
      </c>
    </row>
    <row r="47" spans="32:67">
      <c r="AF47"/>
      <c r="AU47"/>
      <c r="BA47"/>
      <c r="BB47"/>
      <c r="BN47" s="2">
        <v>31228</v>
      </c>
      <c r="BO47" s="5">
        <v>1332.9815723793677</v>
      </c>
    </row>
    <row r="48" spans="32:67">
      <c r="AF48"/>
      <c r="AU48"/>
      <c r="BA48"/>
      <c r="BB48"/>
      <c r="BN48" s="2">
        <v>31259</v>
      </c>
      <c r="BO48" s="5">
        <v>1391.5610316139769</v>
      </c>
    </row>
    <row r="49" spans="32:67">
      <c r="AF49"/>
      <c r="AU49"/>
      <c r="BA49"/>
      <c r="BB49"/>
      <c r="BN49" s="2">
        <v>31290</v>
      </c>
      <c r="BO49" s="5">
        <v>1487.2009650582363</v>
      </c>
    </row>
    <row r="50" spans="32:67">
      <c r="AF50"/>
      <c r="AU50"/>
      <c r="BA50"/>
      <c r="BB50"/>
      <c r="BN50" s="2">
        <v>31320</v>
      </c>
      <c r="BO50" s="5">
        <v>1336.5680698835274</v>
      </c>
    </row>
    <row r="51" spans="32:67">
      <c r="AF51"/>
      <c r="AU51"/>
      <c r="BA51"/>
      <c r="BB51"/>
      <c r="BJ51" t="s">
        <v>2</v>
      </c>
      <c r="BN51" s="2">
        <v>31351</v>
      </c>
      <c r="BO51" s="5">
        <v>1384.3880366056571</v>
      </c>
    </row>
    <row r="52" spans="32:67">
      <c r="AF52"/>
      <c r="AU52"/>
      <c r="BA52"/>
      <c r="BB52"/>
      <c r="BI52" s="7">
        <v>1987</v>
      </c>
      <c r="BJ52" s="3" t="e">
        <f>(BB27-BB15)/BB15</f>
        <v>#DIV/0!</v>
      </c>
      <c r="BN52" s="2">
        <v>31381</v>
      </c>
      <c r="BO52" s="5">
        <v>1436.9880729989941</v>
      </c>
    </row>
    <row r="53" spans="32:67">
      <c r="AF53"/>
      <c r="AU53"/>
      <c r="BA53"/>
      <c r="BB53"/>
      <c r="BI53" s="7">
        <v>1988</v>
      </c>
      <c r="BJ53" s="3" t="e">
        <f>(BB39-BB27)/BB27</f>
        <v>#DIV/0!</v>
      </c>
      <c r="BN53" s="2">
        <v>31412</v>
      </c>
      <c r="BO53" s="5">
        <v>1345.0208363270585</v>
      </c>
    </row>
    <row r="54" spans="32:67">
      <c r="AF54"/>
      <c r="AU54"/>
      <c r="BA54"/>
      <c r="BB54"/>
      <c r="BI54" s="7">
        <v>1989</v>
      </c>
      <c r="BJ54" s="3" t="e">
        <f>(BB51-BB39)/BB39</f>
        <v>#DIV/0!</v>
      </c>
      <c r="BN54" s="2">
        <v>31443</v>
      </c>
      <c r="BO54" s="5">
        <v>1301.9111941370886</v>
      </c>
    </row>
    <row r="55" spans="32:67">
      <c r="AF55"/>
      <c r="AU55"/>
      <c r="BA55"/>
      <c r="BB55"/>
      <c r="BI55" s="7">
        <v>1990</v>
      </c>
      <c r="BJ55" s="3" t="e">
        <f>(BB63-BB51)/BB51</f>
        <v>#DIV/0!</v>
      </c>
      <c r="BN55" s="2">
        <v>31471</v>
      </c>
      <c r="BO55" s="5">
        <v>1327.7769794510705</v>
      </c>
    </row>
    <row r="56" spans="32:67">
      <c r="AF56"/>
      <c r="AU56"/>
      <c r="BA56"/>
      <c r="BB56"/>
      <c r="BI56" s="7">
        <v>1991</v>
      </c>
      <c r="BJ56" s="3" t="e">
        <f>(BB75-BB63)/BB63</f>
        <v>#DIV/0!</v>
      </c>
      <c r="BN56" s="2">
        <v>31502</v>
      </c>
      <c r="BO56" s="5">
        <v>1392.4414427360252</v>
      </c>
    </row>
    <row r="57" spans="32:67">
      <c r="AF57"/>
      <c r="AU57"/>
      <c r="BA57"/>
      <c r="BB57"/>
      <c r="BI57" s="7">
        <v>1992</v>
      </c>
      <c r="BJ57" s="3" t="e">
        <f>(BB87-BB75)/BB75</f>
        <v>#DIV/0!</v>
      </c>
      <c r="BN57" s="2">
        <v>31532</v>
      </c>
      <c r="BO57" s="5">
        <v>1429.8031326339992</v>
      </c>
    </row>
    <row r="58" spans="32:67">
      <c r="AF58"/>
      <c r="AU58"/>
      <c r="BA58"/>
      <c r="BB58"/>
      <c r="BI58" s="7">
        <v>1993</v>
      </c>
      <c r="BJ58" s="3" t="e">
        <f>(BB99-BB87)/BB87</f>
        <v>#DIV/0!</v>
      </c>
      <c r="BN58" s="2">
        <v>31563</v>
      </c>
      <c r="BO58" s="5">
        <v>1349.3318005460555</v>
      </c>
    </row>
    <row r="59" spans="32:67">
      <c r="AF59"/>
      <c r="AU59"/>
      <c r="BA59"/>
      <c r="BB59"/>
      <c r="BI59" s="7">
        <v>1994</v>
      </c>
      <c r="BJ59" s="3" t="e">
        <f>(BB111-BB99)/BB99</f>
        <v>#DIV/0!</v>
      </c>
      <c r="BN59" s="2">
        <v>31593</v>
      </c>
      <c r="BO59" s="5">
        <v>1326.3399913780715</v>
      </c>
    </row>
    <row r="60" spans="32:67">
      <c r="AF60"/>
      <c r="AU60"/>
      <c r="BA60"/>
      <c r="BB60"/>
      <c r="BI60" s="7">
        <v>1995</v>
      </c>
      <c r="BJ60" s="3" t="e">
        <f>(BB123-BB111)/BB111</f>
        <v>#DIV/0!</v>
      </c>
      <c r="BN60" s="2">
        <v>31624</v>
      </c>
      <c r="BO60" s="5">
        <v>1163.9603391291853</v>
      </c>
    </row>
    <row r="61" spans="32:67">
      <c r="AF61"/>
      <c r="AU61"/>
      <c r="BA61"/>
      <c r="BB61"/>
      <c r="BI61" s="7">
        <v>1996</v>
      </c>
      <c r="BJ61" s="3" t="e">
        <f>(BB135-BB123)/BB123</f>
        <v>#DIV/0!</v>
      </c>
      <c r="BN61" s="2">
        <v>31655</v>
      </c>
      <c r="BO61" s="5">
        <v>1040.3793648512717</v>
      </c>
    </row>
    <row r="62" spans="32:67">
      <c r="AF62"/>
      <c r="AU62"/>
      <c r="BA62"/>
      <c r="BB62"/>
      <c r="BI62" s="7">
        <v>1997</v>
      </c>
      <c r="BJ62" s="3" t="e">
        <f>(BB147-BB135)/BB135</f>
        <v>#DIV/0!</v>
      </c>
      <c r="BN62" s="2">
        <v>31685</v>
      </c>
      <c r="BO62" s="5">
        <v>1066.1014513579537</v>
      </c>
    </row>
    <row r="63" spans="32:67">
      <c r="AF63"/>
      <c r="AU63"/>
      <c r="BA63"/>
      <c r="BB63"/>
      <c r="BI63" s="7">
        <v>1998</v>
      </c>
      <c r="BJ63" s="3" t="e">
        <f>(BB159-BB147)/BB147</f>
        <v>#DIV/0!</v>
      </c>
      <c r="BN63" s="2">
        <v>31716</v>
      </c>
      <c r="BO63" s="5">
        <v>1018.8245437562869</v>
      </c>
    </row>
    <row r="64" spans="32:67">
      <c r="AF64"/>
      <c r="AU64"/>
      <c r="BA64"/>
      <c r="BB64"/>
      <c r="BI64" s="7">
        <v>1999</v>
      </c>
      <c r="BJ64" s="3" t="e">
        <f>(BB171-BB159)/BB159</f>
        <v>#DIV/0!</v>
      </c>
      <c r="BN64" s="2">
        <v>31746</v>
      </c>
      <c r="BO64" s="5">
        <v>1000</v>
      </c>
    </row>
    <row r="65" spans="32:67">
      <c r="AF65"/>
      <c r="AU65"/>
      <c r="BA65"/>
      <c r="BB65"/>
      <c r="BI65" s="7">
        <v>2000</v>
      </c>
      <c r="BJ65" s="3" t="e">
        <f>(BB183-BB171)/BB171</f>
        <v>#DIV/0!</v>
      </c>
      <c r="BN65" s="2">
        <v>31777</v>
      </c>
      <c r="BO65" s="5">
        <v>978.87627532691477</v>
      </c>
    </row>
    <row r="66" spans="32:67">
      <c r="AF66"/>
      <c r="AU66"/>
      <c r="BA66"/>
      <c r="BB66"/>
      <c r="BI66" s="7" t="s">
        <v>1</v>
      </c>
      <c r="BJ66" s="3" t="e">
        <f>(BB192-BB183)/BB183</f>
        <v>#DIV/0!</v>
      </c>
      <c r="BN66" s="2">
        <v>31808</v>
      </c>
      <c r="BO66" s="5">
        <v>1115.5338410691188</v>
      </c>
    </row>
    <row r="67" spans="32:67">
      <c r="AF67"/>
      <c r="AU67"/>
      <c r="BA67"/>
      <c r="BB67"/>
      <c r="BI67" s="1"/>
      <c r="BN67" s="2">
        <v>31836</v>
      </c>
      <c r="BO67" s="5">
        <v>1150.7400488575945</v>
      </c>
    </row>
    <row r="68" spans="32:67">
      <c r="AF68"/>
      <c r="AU68"/>
      <c r="BA68"/>
      <c r="BB68"/>
      <c r="BI68" s="1"/>
      <c r="BN68" s="2">
        <v>31867</v>
      </c>
      <c r="BO68" s="5">
        <v>1140.2500359247017</v>
      </c>
    </row>
    <row r="69" spans="32:67">
      <c r="AF69"/>
      <c r="AU69"/>
      <c r="BA69"/>
      <c r="BB69"/>
      <c r="BI69" s="1"/>
      <c r="BN69" s="2">
        <v>31897</v>
      </c>
      <c r="BO69" s="5">
        <v>1140.3937347320016</v>
      </c>
    </row>
    <row r="70" spans="32:67">
      <c r="AF70"/>
      <c r="AU70"/>
      <c r="BA70"/>
      <c r="BB70"/>
      <c r="BN70" s="2">
        <v>31928</v>
      </c>
      <c r="BO70" s="5">
        <v>1094.9849116252335</v>
      </c>
    </row>
    <row r="71" spans="32:67">
      <c r="AF71"/>
      <c r="AU71"/>
      <c r="BA71"/>
      <c r="BB71"/>
      <c r="BN71" s="2">
        <v>31958</v>
      </c>
      <c r="BO71" s="5">
        <v>1083.7764046558414</v>
      </c>
    </row>
    <row r="72" spans="32:67">
      <c r="AF72"/>
      <c r="AU72"/>
      <c r="BA72"/>
      <c r="BB72"/>
      <c r="BN72" s="2">
        <v>31989</v>
      </c>
      <c r="BO72" s="5">
        <v>1123.4372754706137</v>
      </c>
    </row>
    <row r="73" spans="32:67">
      <c r="AF73"/>
      <c r="AU73"/>
      <c r="BA73"/>
      <c r="BB73"/>
      <c r="BN73" s="2">
        <v>32020</v>
      </c>
      <c r="BO73" s="5">
        <v>1135.3642764765052</v>
      </c>
    </row>
    <row r="74" spans="32:67">
      <c r="AF74"/>
      <c r="AU74"/>
      <c r="BA74"/>
      <c r="BB74"/>
      <c r="BN74" s="2">
        <v>32050</v>
      </c>
      <c r="BO74" s="5">
        <v>1128.1793361115101</v>
      </c>
    </row>
    <row r="75" spans="32:67">
      <c r="AF75"/>
      <c r="AU75"/>
      <c r="BA75"/>
      <c r="BB75"/>
      <c r="BN75" s="2">
        <v>32081</v>
      </c>
      <c r="BO75" s="5">
        <v>1067.2510418163529</v>
      </c>
    </row>
    <row r="76" spans="32:67">
      <c r="AF76"/>
      <c r="AU76"/>
      <c r="BA76"/>
      <c r="BB76"/>
      <c r="BN76" s="2">
        <v>32111</v>
      </c>
      <c r="BO76" s="5">
        <v>1059.2039086075583</v>
      </c>
    </row>
    <row r="77" spans="32:67">
      <c r="AF77"/>
      <c r="AU77"/>
      <c r="BA77"/>
      <c r="BB77"/>
      <c r="BN77" s="2">
        <v>32142</v>
      </c>
      <c r="BO77" s="5">
        <v>1133.6398907889065</v>
      </c>
    </row>
    <row r="78" spans="32:67">
      <c r="AF78"/>
      <c r="AU78"/>
      <c r="BA78"/>
      <c r="BB78"/>
      <c r="BN78" s="2">
        <v>32173</v>
      </c>
      <c r="BO78" s="5">
        <v>1184.078172151171</v>
      </c>
    </row>
    <row r="79" spans="32:67">
      <c r="AF79"/>
      <c r="AU79"/>
      <c r="BA79"/>
      <c r="BB79"/>
      <c r="BN79" s="2">
        <v>32202</v>
      </c>
      <c r="BO79" s="5">
        <v>1201.4657278344589</v>
      </c>
    </row>
    <row r="80" spans="32:67">
      <c r="AF80"/>
      <c r="AU80"/>
      <c r="BA80"/>
      <c r="BB80"/>
      <c r="BN80" s="2">
        <v>32233</v>
      </c>
      <c r="BO80" s="5">
        <v>1236.2408392010348</v>
      </c>
    </row>
    <row r="81" spans="32:67">
      <c r="AF81"/>
      <c r="AU81"/>
      <c r="BA81"/>
      <c r="BB81"/>
      <c r="BN81" s="2">
        <v>32263</v>
      </c>
      <c r="BO81" s="5">
        <v>1246.0123580974275</v>
      </c>
    </row>
    <row r="82" spans="32:67">
      <c r="AF82"/>
      <c r="AU82"/>
      <c r="BA82"/>
      <c r="BB82"/>
      <c r="BN82" s="2">
        <v>32294</v>
      </c>
      <c r="BO82" s="5">
        <v>1186.8084494898692</v>
      </c>
    </row>
    <row r="83" spans="32:67">
      <c r="AF83"/>
      <c r="AU83"/>
      <c r="BA83"/>
      <c r="BB83"/>
      <c r="BN83" s="2">
        <v>32324</v>
      </c>
      <c r="BO83" s="5">
        <v>1112.5161661158211</v>
      </c>
    </row>
    <row r="84" spans="32:67">
      <c r="AF84"/>
      <c r="AU84"/>
      <c r="BA84"/>
      <c r="BB84"/>
      <c r="BN84" s="2">
        <v>32355</v>
      </c>
      <c r="BO84" s="5">
        <v>1079.4654404368443</v>
      </c>
    </row>
    <row r="85" spans="32:67">
      <c r="AF85"/>
      <c r="AU85"/>
      <c r="BA85"/>
      <c r="BB85"/>
      <c r="BN85" s="2">
        <v>32386</v>
      </c>
      <c r="BO85" s="5">
        <v>1073.7174881448484</v>
      </c>
    </row>
    <row r="86" spans="32:67">
      <c r="AF86"/>
      <c r="AU86"/>
      <c r="BA86"/>
      <c r="BB86"/>
      <c r="BN86" s="2">
        <v>32416</v>
      </c>
      <c r="BO86" s="5">
        <v>1033.7692197154761</v>
      </c>
    </row>
    <row r="87" spans="32:67">
      <c r="AF87"/>
      <c r="AU87"/>
      <c r="BA87"/>
      <c r="BB87"/>
      <c r="BN87" s="2">
        <v>32447</v>
      </c>
      <c r="BO87" s="5">
        <v>1044.115533841069</v>
      </c>
    </row>
    <row r="88" spans="32:67">
      <c r="AF88"/>
      <c r="AU88"/>
      <c r="BA88"/>
      <c r="BB88"/>
      <c r="BN88" s="2">
        <v>32477</v>
      </c>
      <c r="BO88" s="5">
        <v>1052.3063658571634</v>
      </c>
    </row>
    <row r="89" spans="32:67">
      <c r="AF89"/>
      <c r="AU89"/>
      <c r="BA89"/>
      <c r="BB89"/>
      <c r="BN89" s="2">
        <v>32508</v>
      </c>
      <c r="BO89" s="5">
        <v>1065.9577525506538</v>
      </c>
    </row>
    <row r="90" spans="32:67">
      <c r="AF90"/>
      <c r="AU90"/>
      <c r="BA90"/>
      <c r="BB90"/>
      <c r="BN90" s="2">
        <v>32539</v>
      </c>
      <c r="BO90" s="5">
        <v>1146.2853858312976</v>
      </c>
    </row>
    <row r="91" spans="32:67">
      <c r="AF91"/>
      <c r="AU91"/>
      <c r="BA91"/>
      <c r="BB91"/>
      <c r="BN91" s="2">
        <v>32567</v>
      </c>
      <c r="BO91" s="5">
        <v>1188.6765339847677</v>
      </c>
    </row>
    <row r="92" spans="32:67">
      <c r="AF92"/>
      <c r="AU92"/>
      <c r="BA92"/>
      <c r="BB92"/>
      <c r="BN92" s="2">
        <v>32598</v>
      </c>
      <c r="BO92" s="5">
        <v>1171.5763759160798</v>
      </c>
    </row>
    <row r="93" spans="32:67">
      <c r="AF93"/>
      <c r="AU93"/>
      <c r="BA93"/>
      <c r="BB93"/>
      <c r="BN93" s="2">
        <v>32628</v>
      </c>
      <c r="BO93" s="5">
        <v>1151.8896393159937</v>
      </c>
    </row>
    <row r="94" spans="32:67">
      <c r="AF94"/>
      <c r="AU94"/>
      <c r="BA94"/>
      <c r="BB94"/>
      <c r="BN94" s="2">
        <v>32659</v>
      </c>
      <c r="BO94" s="5">
        <v>1164.1040379364852</v>
      </c>
    </row>
    <row r="95" spans="32:67">
      <c r="AF95"/>
      <c r="AU95"/>
      <c r="BA95"/>
      <c r="BB95"/>
      <c r="BN95" s="2">
        <v>32689</v>
      </c>
      <c r="BO95" s="5">
        <v>1215.8356085644489</v>
      </c>
    </row>
    <row r="96" spans="32:67">
      <c r="AF96"/>
      <c r="AU96"/>
      <c r="BA96"/>
      <c r="BB96"/>
      <c r="BN96" s="2">
        <v>32720</v>
      </c>
      <c r="BO96" s="5">
        <v>1290.7026871676962</v>
      </c>
    </row>
    <row r="97" spans="32:67">
      <c r="AF97"/>
      <c r="AU97"/>
      <c r="BA97"/>
      <c r="BB97"/>
      <c r="BN97" s="2">
        <v>32751</v>
      </c>
      <c r="BO97" s="5">
        <v>1321.8853283517747</v>
      </c>
    </row>
    <row r="98" spans="32:67">
      <c r="AF98"/>
      <c r="AU98"/>
      <c r="BA98"/>
      <c r="BB98"/>
      <c r="BN98" s="2">
        <v>32781</v>
      </c>
      <c r="BO98" s="5">
        <v>1355.654548067251</v>
      </c>
    </row>
    <row r="99" spans="32:67">
      <c r="AF99"/>
      <c r="AU99"/>
      <c r="BA99"/>
      <c r="BB99"/>
      <c r="BN99" s="2">
        <v>32812</v>
      </c>
      <c r="BO99" s="5">
        <v>1391.0044546630263</v>
      </c>
    </row>
    <row r="100" spans="32:67">
      <c r="AF100"/>
      <c r="AU100"/>
      <c r="BA100"/>
      <c r="BB100"/>
      <c r="BN100" s="2">
        <v>32842</v>
      </c>
      <c r="BO100" s="5">
        <v>1514.7291277482395</v>
      </c>
    </row>
    <row r="101" spans="32:67">
      <c r="AF101"/>
      <c r="AU101"/>
      <c r="BA101"/>
      <c r="BB101"/>
      <c r="BN101" s="2">
        <v>32873</v>
      </c>
      <c r="BO101" s="5">
        <v>1684.5811179767206</v>
      </c>
    </row>
    <row r="102" spans="32:67">
      <c r="AF102"/>
      <c r="AU102"/>
      <c r="BA102"/>
      <c r="BB102"/>
      <c r="BN102" s="2">
        <v>32904</v>
      </c>
      <c r="BO102" s="5">
        <v>1652.6799827561431</v>
      </c>
    </row>
    <row r="103" spans="32:67">
      <c r="AF103"/>
      <c r="AU103"/>
      <c r="BA103"/>
      <c r="BB103"/>
      <c r="BN103" s="2">
        <v>32932</v>
      </c>
      <c r="BO103" s="5">
        <v>1631.6999568903577</v>
      </c>
    </row>
    <row r="104" spans="32:67">
      <c r="AF104"/>
      <c r="AU104"/>
      <c r="BA104"/>
      <c r="BB104"/>
      <c r="BN104" s="2">
        <v>32963</v>
      </c>
      <c r="BO104" s="5">
        <v>1635.1487282655555</v>
      </c>
    </row>
    <row r="105" spans="32:67">
      <c r="AF105"/>
      <c r="AU105"/>
      <c r="BA105"/>
      <c r="BB105"/>
      <c r="BN105" s="2">
        <v>32993</v>
      </c>
      <c r="BO105" s="5">
        <v>1570.3405661733007</v>
      </c>
    </row>
    <row r="106" spans="32:67">
      <c r="AF106"/>
      <c r="AU106"/>
      <c r="BA106"/>
      <c r="BB106"/>
      <c r="BN106" s="2">
        <v>33024</v>
      </c>
      <c r="BO106" s="5">
        <v>1483.8338841787613</v>
      </c>
    </row>
    <row r="107" spans="32:67">
      <c r="AF107"/>
      <c r="AU107"/>
      <c r="BA107"/>
      <c r="BB107"/>
      <c r="BN107" s="2">
        <v>33054</v>
      </c>
      <c r="BO107" s="5">
        <v>1566.3169995689034</v>
      </c>
    </row>
    <row r="108" spans="32:67">
      <c r="AF108"/>
      <c r="AU108"/>
      <c r="BA108"/>
      <c r="BB108"/>
      <c r="BN108" s="2">
        <v>33085</v>
      </c>
      <c r="BO108" s="5">
        <v>1573.9330363557981</v>
      </c>
    </row>
    <row r="109" spans="32:67">
      <c r="AF109"/>
      <c r="AU109"/>
      <c r="BA109"/>
      <c r="BB109"/>
      <c r="BN109" s="2">
        <v>33116</v>
      </c>
      <c r="BO109" s="5">
        <v>1516.3098146285386</v>
      </c>
    </row>
    <row r="110" spans="32:67">
      <c r="AF110"/>
      <c r="AU110"/>
      <c r="BA110"/>
      <c r="BB110"/>
      <c r="BN110" s="2">
        <v>33146</v>
      </c>
      <c r="BO110" s="5">
        <v>1484.6960770225605</v>
      </c>
    </row>
    <row r="111" spans="32:67">
      <c r="AF111"/>
      <c r="AU111"/>
      <c r="BA111"/>
      <c r="BB111"/>
      <c r="BN111" s="2">
        <v>33177</v>
      </c>
      <c r="BO111" s="5">
        <v>1454.9504239114815</v>
      </c>
    </row>
    <row r="112" spans="32:67">
      <c r="AF112"/>
      <c r="AU112"/>
      <c r="BA112"/>
      <c r="BB112"/>
      <c r="BN112" s="2">
        <v>33207</v>
      </c>
      <c r="BO112" s="5">
        <v>1408.2483115390141</v>
      </c>
    </row>
    <row r="113" spans="32:67">
      <c r="AF113"/>
      <c r="AU113"/>
      <c r="BA113"/>
      <c r="BB113"/>
      <c r="BN113" s="2">
        <v>33238</v>
      </c>
      <c r="BO113" s="5">
        <v>1360.1092110935481</v>
      </c>
    </row>
    <row r="114" spans="32:67">
      <c r="AF114"/>
      <c r="AU114"/>
      <c r="BA114"/>
      <c r="BB114"/>
      <c r="BN114" s="2">
        <v>33269</v>
      </c>
      <c r="BO114" s="5">
        <v>1383.5321166834315</v>
      </c>
    </row>
    <row r="115" spans="32:67">
      <c r="AF115"/>
      <c r="AU115"/>
      <c r="BA115"/>
      <c r="BB115"/>
      <c r="BN115" s="2">
        <v>33297</v>
      </c>
      <c r="BO115" s="5">
        <v>1397.3272021842217</v>
      </c>
    </row>
    <row r="116" spans="32:67">
      <c r="AF116"/>
      <c r="AU116"/>
      <c r="BA116"/>
      <c r="BB116"/>
      <c r="BN116" s="2">
        <v>33328</v>
      </c>
      <c r="BO116" s="5">
        <v>1424.1988791493029</v>
      </c>
    </row>
    <row r="117" spans="32:67">
      <c r="AF117"/>
      <c r="AU117"/>
      <c r="BA117"/>
      <c r="BB117"/>
      <c r="BN117" s="2">
        <v>33358</v>
      </c>
      <c r="BO117" s="5">
        <v>1472.4816784020691</v>
      </c>
    </row>
    <row r="118" spans="32:67">
      <c r="AF118"/>
      <c r="AU118"/>
      <c r="BA118"/>
      <c r="BB118"/>
      <c r="BN118" s="2">
        <v>33389</v>
      </c>
      <c r="BO118" s="5">
        <v>1422.6181922690039</v>
      </c>
    </row>
    <row r="119" spans="32:67">
      <c r="AF119"/>
      <c r="AU119"/>
      <c r="BA119"/>
      <c r="BB119"/>
      <c r="BN119" s="2">
        <v>33419</v>
      </c>
      <c r="BO119" s="5">
        <v>1420.1753125449056</v>
      </c>
    </row>
    <row r="120" spans="32:67">
      <c r="AF120"/>
      <c r="AU120"/>
      <c r="BA120"/>
      <c r="BB120"/>
      <c r="BN120" s="2">
        <v>33450</v>
      </c>
      <c r="BO120" s="5">
        <v>1416.7265411697083</v>
      </c>
    </row>
    <row r="121" spans="32:67">
      <c r="AF121"/>
      <c r="AU121"/>
      <c r="BA121"/>
      <c r="BB121"/>
      <c r="BN121" s="2">
        <v>33481</v>
      </c>
      <c r="BO121" s="5">
        <v>1407.6735163098144</v>
      </c>
    </row>
    <row r="122" spans="32:67">
      <c r="AF122"/>
      <c r="AU122"/>
      <c r="BA122"/>
      <c r="BB122"/>
      <c r="BN122" s="2">
        <v>33511</v>
      </c>
      <c r="BO122" s="5">
        <v>1373.6168989797384</v>
      </c>
    </row>
    <row r="123" spans="32:67">
      <c r="AF123"/>
      <c r="AU123"/>
      <c r="BA123"/>
      <c r="BB123"/>
      <c r="BN123" s="2">
        <v>33542</v>
      </c>
      <c r="BO123" s="5">
        <v>1348.9007041241559</v>
      </c>
    </row>
    <row r="124" spans="32:67">
      <c r="AF124"/>
      <c r="AU124"/>
      <c r="BA124"/>
      <c r="BB124"/>
      <c r="BN124" s="2">
        <v>33572</v>
      </c>
      <c r="BO124" s="5">
        <v>1333.3812329357665</v>
      </c>
    </row>
    <row r="125" spans="32:67">
      <c r="AF125"/>
      <c r="AU125"/>
      <c r="BA125"/>
      <c r="BB125"/>
      <c r="BN125" s="2">
        <v>33603</v>
      </c>
      <c r="BO125" s="5">
        <v>1487.7137519758585</v>
      </c>
    </row>
    <row r="126" spans="32:67">
      <c r="AF126"/>
      <c r="AU126"/>
      <c r="BA126"/>
      <c r="BB126"/>
      <c r="BN126" s="2">
        <v>33634</v>
      </c>
      <c r="BO126" s="5">
        <v>1558.8446615893088</v>
      </c>
    </row>
    <row r="127" spans="32:67">
      <c r="AF127"/>
      <c r="AU127"/>
      <c r="BA127"/>
      <c r="BB127"/>
      <c r="BN127" s="2">
        <v>33663</v>
      </c>
      <c r="BO127" s="5">
        <v>1648.6564161517458</v>
      </c>
    </row>
    <row r="128" spans="32:67">
      <c r="AF128"/>
      <c r="AU128"/>
      <c r="BA128"/>
      <c r="BB128"/>
      <c r="BN128" s="2">
        <v>33694</v>
      </c>
      <c r="BO128" s="5">
        <v>1683.4315275183217</v>
      </c>
    </row>
    <row r="129" spans="32:67">
      <c r="AF129"/>
      <c r="AU129"/>
      <c r="BA129"/>
      <c r="BB129"/>
      <c r="BN129" s="2">
        <v>33724</v>
      </c>
      <c r="BO129" s="5">
        <v>1688.3172869665179</v>
      </c>
    </row>
    <row r="130" spans="32:67">
      <c r="AF130"/>
      <c r="AU130"/>
      <c r="BA130"/>
      <c r="BB130"/>
      <c r="BN130" s="2">
        <v>33755</v>
      </c>
      <c r="BO130" s="5">
        <v>1664.8943813766346</v>
      </c>
    </row>
    <row r="131" spans="32:67">
      <c r="AF131"/>
      <c r="AU131"/>
      <c r="BA131"/>
      <c r="BB131"/>
      <c r="BN131" s="2">
        <v>33785</v>
      </c>
      <c r="BO131" s="5">
        <v>1573.6456387411984</v>
      </c>
    </row>
    <row r="132" spans="32:67">
      <c r="AF132"/>
      <c r="AU132"/>
      <c r="BA132"/>
      <c r="BB132"/>
      <c r="BN132" s="2">
        <v>33816</v>
      </c>
      <c r="BO132" s="5">
        <v>1550.3664319586146</v>
      </c>
    </row>
    <row r="133" spans="32:67">
      <c r="AF133"/>
      <c r="AU133"/>
      <c r="BA133"/>
      <c r="BB133"/>
      <c r="BN133" s="2">
        <v>33847</v>
      </c>
      <c r="BO133" s="5">
        <v>1600</v>
      </c>
    </row>
    <row r="134" spans="32:67">
      <c r="AF134"/>
      <c r="AU134"/>
      <c r="BA134"/>
      <c r="BB134"/>
      <c r="BN134" s="2">
        <v>33877</v>
      </c>
      <c r="BO134" s="5">
        <v>1652.3925851415431</v>
      </c>
    </row>
    <row r="135" spans="32:67">
      <c r="AF135"/>
      <c r="AU135"/>
      <c r="BA135"/>
      <c r="BB135"/>
      <c r="BN135" s="2">
        <v>33908</v>
      </c>
      <c r="BO135" s="5">
        <v>1691.0475643052164</v>
      </c>
    </row>
    <row r="136" spans="32:67">
      <c r="AF136"/>
      <c r="AU136"/>
      <c r="BA136"/>
      <c r="BB136"/>
      <c r="BN136" s="2">
        <v>33938</v>
      </c>
      <c r="BO136" s="5">
        <v>1702.2560712746083</v>
      </c>
    </row>
    <row r="137" spans="32:67">
      <c r="AF137"/>
      <c r="AU137"/>
      <c r="BA137"/>
      <c r="BB137"/>
      <c r="BN137" s="2">
        <v>33969</v>
      </c>
      <c r="BO137" s="5">
        <v>1891.7947981031757</v>
      </c>
    </row>
    <row r="138" spans="32:67">
      <c r="AF138"/>
      <c r="AU138"/>
      <c r="BA138"/>
      <c r="BB138"/>
      <c r="BN138" s="2">
        <v>34000</v>
      </c>
      <c r="BO138" s="5">
        <v>2007.4723379795944</v>
      </c>
    </row>
    <row r="139" spans="32:67">
      <c r="AF139"/>
      <c r="AU139"/>
      <c r="BA139"/>
      <c r="BB139"/>
      <c r="BN139" s="2">
        <v>34028</v>
      </c>
      <c r="BO139" s="5">
        <v>1998.8504095416006</v>
      </c>
    </row>
    <row r="140" spans="32:67">
      <c r="AF140"/>
      <c r="AU140"/>
      <c r="BA140"/>
      <c r="BB140"/>
      <c r="BN140" s="2">
        <v>34059</v>
      </c>
      <c r="BO140" s="5">
        <v>2002.8739761459979</v>
      </c>
    </row>
    <row r="141" spans="32:67">
      <c r="AF141"/>
      <c r="AU141"/>
      <c r="BA141"/>
      <c r="BB141"/>
      <c r="BN141" s="2">
        <v>34089</v>
      </c>
      <c r="BO141" s="5">
        <v>1932.0879436700675</v>
      </c>
    </row>
    <row r="142" spans="32:67">
      <c r="AF142"/>
      <c r="AU142"/>
      <c r="BA142"/>
      <c r="BB142"/>
      <c r="BN142" s="2">
        <v>34120</v>
      </c>
      <c r="BO142" s="5">
        <v>2043.9718350337691</v>
      </c>
    </row>
    <row r="143" spans="32:67">
      <c r="AF143"/>
      <c r="AU143"/>
      <c r="BA143"/>
      <c r="BB143"/>
      <c r="BN143" s="2">
        <v>34150</v>
      </c>
      <c r="BO143" s="5">
        <v>2132.921396752407</v>
      </c>
    </row>
    <row r="144" spans="32:67">
      <c r="AF144"/>
      <c r="AU144"/>
      <c r="BA144"/>
      <c r="BB144"/>
      <c r="BN144" s="2">
        <v>34181</v>
      </c>
      <c r="BO144" s="5">
        <v>2023.8540020117832</v>
      </c>
    </row>
    <row r="145" spans="47:67">
      <c r="AU145"/>
      <c r="BA145"/>
      <c r="BB145"/>
      <c r="BN145" s="2">
        <v>34212</v>
      </c>
      <c r="BO145" s="5">
        <v>2128.1793361115101</v>
      </c>
    </row>
    <row r="146" spans="47:67">
      <c r="AU146"/>
      <c r="BA146"/>
      <c r="BB146"/>
      <c r="BN146" s="2">
        <v>34242</v>
      </c>
      <c r="BO146" s="5">
        <v>1963.9315993677249</v>
      </c>
    </row>
    <row r="147" spans="47:67">
      <c r="AU147"/>
      <c r="BA147"/>
      <c r="BB147"/>
      <c r="BN147" s="2">
        <v>34273</v>
      </c>
      <c r="BO147" s="5">
        <v>2009.3404224744936</v>
      </c>
    </row>
    <row r="148" spans="47:67">
      <c r="AU148"/>
      <c r="BA148"/>
      <c r="BB148"/>
      <c r="BN148" s="2">
        <v>34303</v>
      </c>
      <c r="BO148" s="5">
        <v>2086.2192843799394</v>
      </c>
    </row>
    <row r="149" spans="47:67">
      <c r="AU149"/>
      <c r="BA149"/>
      <c r="BB149"/>
      <c r="BN149" s="2">
        <v>34334</v>
      </c>
      <c r="BO149" s="5">
        <v>2209.29</v>
      </c>
    </row>
    <row r="150" spans="47:67">
      <c r="AU150"/>
      <c r="BA150"/>
      <c r="BB150"/>
      <c r="BN150" s="2">
        <v>34365</v>
      </c>
      <c r="BO150" s="5">
        <v>2360.3000000000002</v>
      </c>
    </row>
    <row r="151" spans="47:67">
      <c r="AU151"/>
      <c r="BA151"/>
      <c r="BB151"/>
      <c r="BN151" s="2">
        <v>34393</v>
      </c>
      <c r="BO151" s="5">
        <v>2625.9</v>
      </c>
    </row>
    <row r="152" spans="47:67">
      <c r="AU152"/>
      <c r="BA152"/>
      <c r="BB152"/>
      <c r="BN152" s="2">
        <v>34424</v>
      </c>
      <c r="BO152" s="5">
        <v>2707.1</v>
      </c>
    </row>
    <row r="153" spans="47:67">
      <c r="AU153"/>
      <c r="BA153"/>
      <c r="BB153"/>
      <c r="BN153" s="2">
        <v>34454</v>
      </c>
      <c r="BO153" s="5">
        <v>2913.97</v>
      </c>
    </row>
    <row r="154" spans="47:67">
      <c r="AU154"/>
      <c r="BA154"/>
      <c r="BB154"/>
      <c r="BN154" s="2">
        <v>34485</v>
      </c>
      <c r="BO154" s="5">
        <v>2930.7</v>
      </c>
    </row>
    <row r="155" spans="47:67">
      <c r="AU155"/>
      <c r="BA155"/>
      <c r="BB155"/>
      <c r="BN155" s="2">
        <v>34515</v>
      </c>
      <c r="BO155" s="5">
        <v>2865.8</v>
      </c>
    </row>
    <row r="156" spans="47:67">
      <c r="AU156"/>
      <c r="BA156"/>
      <c r="BB156"/>
      <c r="BN156" s="2">
        <v>34546</v>
      </c>
      <c r="BO156" s="5">
        <v>2609.6</v>
      </c>
    </row>
    <row r="157" spans="47:67">
      <c r="AU157"/>
      <c r="BA157"/>
      <c r="BB157"/>
      <c r="BN157" s="2">
        <v>34577</v>
      </c>
      <c r="BO157" s="5">
        <v>2309.8000000000002</v>
      </c>
    </row>
    <row r="158" spans="47:67">
      <c r="AU158"/>
      <c r="BA158"/>
      <c r="BB158"/>
      <c r="BN158" s="2">
        <v>34607</v>
      </c>
      <c r="BO158" s="5">
        <v>2371</v>
      </c>
    </row>
    <row r="159" spans="47:67">
      <c r="AU159"/>
      <c r="BA159"/>
      <c r="BB159"/>
      <c r="BN159" s="2">
        <v>34638</v>
      </c>
      <c r="BO159" s="5">
        <v>2496.1999999999998</v>
      </c>
    </row>
    <row r="160" spans="47:67">
      <c r="AU160"/>
      <c r="BA160"/>
      <c r="BB160"/>
      <c r="BN160" s="2">
        <v>34668</v>
      </c>
      <c r="BO160" s="5">
        <v>2486.1</v>
      </c>
    </row>
    <row r="161" spans="41:67">
      <c r="AU161"/>
      <c r="BA161"/>
      <c r="BB161"/>
      <c r="BN161" s="2">
        <v>34699</v>
      </c>
      <c r="BO161" s="5">
        <v>2459.1999999999998</v>
      </c>
    </row>
    <row r="162" spans="41:67">
      <c r="AU162"/>
      <c r="BA162"/>
      <c r="BB162"/>
      <c r="BN162" s="2">
        <v>34730</v>
      </c>
      <c r="BO162" s="5">
        <v>2451.8000000000002</v>
      </c>
    </row>
    <row r="163" spans="41:67">
      <c r="AU163"/>
      <c r="BA163"/>
      <c r="BB163"/>
      <c r="BN163" s="2">
        <v>34758</v>
      </c>
      <c r="BO163" s="5">
        <v>2439.6</v>
      </c>
    </row>
    <row r="164" spans="41:67">
      <c r="AU164"/>
      <c r="BA164"/>
      <c r="BB164"/>
      <c r="BN164" s="2">
        <v>34789</v>
      </c>
      <c r="BO164" s="5">
        <v>2571.6</v>
      </c>
    </row>
    <row r="165" spans="41:67">
      <c r="AU165"/>
      <c r="BA165"/>
      <c r="BB165"/>
      <c r="BN165" s="2">
        <v>34819</v>
      </c>
      <c r="BO165" s="5">
        <v>2569.9</v>
      </c>
    </row>
    <row r="166" spans="41:67">
      <c r="AU166"/>
      <c r="BA166"/>
      <c r="BB166"/>
      <c r="BN166" s="2">
        <v>34850</v>
      </c>
      <c r="BO166" s="5">
        <v>2681.6</v>
      </c>
    </row>
    <row r="167" spans="41:67">
      <c r="AU167"/>
      <c r="BA167"/>
      <c r="BB167"/>
      <c r="BN167" s="2">
        <v>34880</v>
      </c>
      <c r="BO167" s="5">
        <v>2640.8</v>
      </c>
    </row>
    <row r="168" spans="41:67">
      <c r="AU168"/>
      <c r="BA168"/>
      <c r="BB168"/>
      <c r="BN168" s="2">
        <v>34911</v>
      </c>
      <c r="BO168" s="5">
        <v>2816.5</v>
      </c>
    </row>
    <row r="169" spans="41:67">
      <c r="AU169"/>
      <c r="BA169"/>
      <c r="BB169"/>
      <c r="BN169" s="2">
        <v>34942</v>
      </c>
      <c r="BO169" s="5">
        <v>2822.7</v>
      </c>
    </row>
    <row r="170" spans="41:67">
      <c r="AU170"/>
      <c r="BA170"/>
      <c r="BB170"/>
      <c r="BN170" s="2">
        <v>34972</v>
      </c>
      <c r="BO170" s="5">
        <v>2917.6</v>
      </c>
    </row>
    <row r="171" spans="41:67">
      <c r="AU171"/>
      <c r="BA171"/>
      <c r="BB171"/>
      <c r="BN171" s="2">
        <v>35003</v>
      </c>
      <c r="BO171" s="5">
        <v>3116.6</v>
      </c>
    </row>
    <row r="172" spans="41:67">
      <c r="AU172"/>
      <c r="BA172"/>
      <c r="BB172"/>
      <c r="BN172" s="2">
        <v>35033</v>
      </c>
      <c r="BO172" s="5">
        <v>3374.6</v>
      </c>
    </row>
    <row r="173" spans="41:67">
      <c r="AU173"/>
      <c r="BA173"/>
      <c r="BB173"/>
      <c r="BN173" s="2">
        <v>35064</v>
      </c>
      <c r="BO173" s="5">
        <v>3264.5</v>
      </c>
    </row>
    <row r="174" spans="41:67">
      <c r="AU174"/>
      <c r="BA174"/>
      <c r="BB174"/>
      <c r="BN174" s="2">
        <v>35095</v>
      </c>
      <c r="BO174" s="5">
        <v>3540</v>
      </c>
    </row>
    <row r="175" spans="41:67" ht="17.25">
      <c r="AO175" s="8">
        <v>35610</v>
      </c>
      <c r="AR175" s="9">
        <v>96.335149999999999</v>
      </c>
      <c r="AS175" s="9">
        <v>343.80592455681551</v>
      </c>
      <c r="AT175" s="10">
        <v>-4.3143640965128696E-2</v>
      </c>
      <c r="AU175"/>
      <c r="BA175"/>
      <c r="BB175"/>
      <c r="BN175" s="2">
        <v>35124</v>
      </c>
      <c r="BO175" s="5">
        <v>3474.5</v>
      </c>
    </row>
    <row r="176" spans="41:67" ht="17.25">
      <c r="AO176" s="8">
        <v>35641</v>
      </c>
      <c r="AR176" s="9">
        <v>91.742449999999991</v>
      </c>
      <c r="AS176" s="9">
        <v>327.41525645994648</v>
      </c>
      <c r="AT176" s="10">
        <v>-4.7674187459094824E-2</v>
      </c>
      <c r="AU176"/>
      <c r="BA176"/>
      <c r="BB176"/>
      <c r="BN176" s="2">
        <v>35155</v>
      </c>
      <c r="BO176" s="5">
        <v>3373.8</v>
      </c>
    </row>
    <row r="177" spans="41:67" ht="17.25">
      <c r="AO177" s="8">
        <v>35672</v>
      </c>
      <c r="AR177" s="9">
        <v>88.299450000000007</v>
      </c>
      <c r="AS177" s="9">
        <v>315.12769788709835</v>
      </c>
      <c r="AT177" s="10">
        <v>-3.7528973773863508E-2</v>
      </c>
      <c r="AU177"/>
      <c r="BA177"/>
      <c r="BB177"/>
      <c r="BN177" s="2">
        <v>35185</v>
      </c>
      <c r="BO177" s="5">
        <v>3471.4</v>
      </c>
    </row>
    <row r="178" spans="41:67" ht="17.25">
      <c r="AO178" s="8">
        <v>35700</v>
      </c>
      <c r="AR178" s="9">
        <v>74.384500000000003</v>
      </c>
      <c r="AS178" s="9">
        <v>265.4672961551048</v>
      </c>
      <c r="AT178" s="10">
        <v>-0.15758818429786361</v>
      </c>
      <c r="AU178"/>
      <c r="BA178"/>
      <c r="BB178"/>
      <c r="BN178" s="2">
        <v>35216</v>
      </c>
      <c r="BO178" s="5">
        <v>3520.7</v>
      </c>
    </row>
    <row r="179" spans="41:67" ht="17.25">
      <c r="AO179" s="8">
        <v>35733</v>
      </c>
      <c r="AR179" s="9">
        <v>79.280299999999997</v>
      </c>
      <c r="AS179" s="9">
        <v>282.93968339325465</v>
      </c>
      <c r="AT179" s="13">
        <v>6.581747541490475E-2</v>
      </c>
      <c r="AU179"/>
      <c r="BA179"/>
      <c r="BB179"/>
      <c r="BN179" s="2">
        <v>35246</v>
      </c>
      <c r="BO179" s="5">
        <v>3690.1</v>
      </c>
    </row>
    <row r="180" spans="41:67" ht="17.25">
      <c r="AO180" s="8">
        <v>35763</v>
      </c>
      <c r="AR180" s="9">
        <v>81.622500000000002</v>
      </c>
      <c r="AS180" s="9">
        <v>291.29864932102845</v>
      </c>
      <c r="AT180" s="13">
        <v>2.9543278721195724E-2</v>
      </c>
      <c r="AU180"/>
      <c r="BA180"/>
      <c r="BB180"/>
      <c r="BN180" s="18">
        <v>35277</v>
      </c>
      <c r="BO180" s="19">
        <v>3867.5</v>
      </c>
    </row>
    <row r="181" spans="41:67" ht="17.25">
      <c r="AO181" s="8">
        <v>35791</v>
      </c>
      <c r="AR181" s="9">
        <v>83.523300000000006</v>
      </c>
      <c r="AS181" s="9">
        <v>298.0823238302558</v>
      </c>
      <c r="AT181" s="13">
        <v>2.3287696407240599E-2</v>
      </c>
      <c r="AU181"/>
      <c r="BA181"/>
      <c r="BB181"/>
      <c r="BN181" s="2">
        <v>35308</v>
      </c>
      <c r="BO181" s="5">
        <v>3760</v>
      </c>
    </row>
    <row r="182" spans="41:67" ht="17.25">
      <c r="AO182" s="8"/>
      <c r="AR182" s="9"/>
      <c r="AS182" s="9"/>
      <c r="AT182" s="13"/>
      <c r="AU182"/>
      <c r="BA182"/>
      <c r="BB182"/>
      <c r="BN182" s="2">
        <v>35338</v>
      </c>
      <c r="BO182" s="5">
        <v>3807.3</v>
      </c>
    </row>
    <row r="183" spans="41:67" ht="17.25">
      <c r="AO183" s="8">
        <v>35825</v>
      </c>
      <c r="AR183" s="9">
        <v>102.20659999999999</v>
      </c>
      <c r="AS183" s="9">
        <v>304.6598083878942</v>
      </c>
      <c r="AT183" s="13">
        <v>2.2065999999999916E-2</v>
      </c>
      <c r="AU183"/>
      <c r="BA183"/>
      <c r="BB183"/>
      <c r="BN183" s="2">
        <v>35369</v>
      </c>
      <c r="BO183" s="5">
        <v>3653</v>
      </c>
    </row>
    <row r="184" spans="41:67" ht="17.25">
      <c r="AO184" s="8">
        <v>35853</v>
      </c>
      <c r="AR184" s="9">
        <v>101.7777</v>
      </c>
      <c r="AS184" s="9">
        <v>303.38133330098628</v>
      </c>
      <c r="AT184" s="13">
        <v>-4.1964021892909398E-3</v>
      </c>
      <c r="AU184"/>
      <c r="BA184"/>
      <c r="BB184"/>
      <c r="BN184" s="2">
        <v>35399</v>
      </c>
      <c r="BO184" s="5">
        <v>3755.1</v>
      </c>
    </row>
    <row r="185" spans="41:67" ht="17.25">
      <c r="AO185" s="8">
        <v>35881</v>
      </c>
      <c r="AR185" s="9">
        <v>105.7907</v>
      </c>
      <c r="AS185" s="9">
        <v>315.34337695629443</v>
      </c>
      <c r="AT185" s="13">
        <v>3.9429069432694926E-2</v>
      </c>
      <c r="AU185"/>
      <c r="BA185"/>
      <c r="BB185"/>
      <c r="BN185" s="11">
        <v>35430</v>
      </c>
      <c r="BO185" s="12">
        <v>3841.8</v>
      </c>
    </row>
    <row r="186" spans="41:67" ht="17.25">
      <c r="AO186" s="8">
        <v>35914</v>
      </c>
      <c r="AR186" s="9">
        <v>102.4781</v>
      </c>
      <c r="AS186" s="9">
        <v>305.46910189709337</v>
      </c>
      <c r="AT186" s="13">
        <v>-3.1312771349466494E-2</v>
      </c>
      <c r="AU186"/>
      <c r="BA186"/>
      <c r="BB186"/>
      <c r="BN186" s="11">
        <v>35461</v>
      </c>
      <c r="BO186" s="12">
        <v>3761.1</v>
      </c>
    </row>
    <row r="187" spans="41:67" ht="17.25">
      <c r="AO187" s="8">
        <v>35945</v>
      </c>
      <c r="AR187" s="9">
        <v>100.992</v>
      </c>
      <c r="AS187" s="9">
        <v>301.03930048265198</v>
      </c>
      <c r="AT187" s="13">
        <v>-1.4501634983474367E-2</v>
      </c>
      <c r="AU187"/>
      <c r="BA187"/>
      <c r="BB187"/>
      <c r="BN187" s="11">
        <v>35489</v>
      </c>
      <c r="BO187" s="12">
        <v>3574.6</v>
      </c>
    </row>
    <row r="188" spans="41:67" ht="17.25">
      <c r="AO188" s="8">
        <v>35973</v>
      </c>
      <c r="AR188" s="9">
        <v>94.202449999999999</v>
      </c>
      <c r="AS188" s="9">
        <v>280.8008520650348</v>
      </c>
      <c r="AT188" s="13">
        <v>-6.7228592363751727E-2</v>
      </c>
      <c r="AU188"/>
      <c r="BA188"/>
      <c r="BB188"/>
      <c r="BN188" s="11">
        <v>35520</v>
      </c>
      <c r="BO188" s="12">
        <v>3730.8</v>
      </c>
    </row>
    <row r="189" spans="41:67" ht="17.25">
      <c r="AO189" s="8">
        <v>36006</v>
      </c>
      <c r="AR189" s="9">
        <v>86.4983</v>
      </c>
      <c r="AS189" s="9">
        <v>257.83614271366616</v>
      </c>
      <c r="AT189" s="13">
        <v>-8.1782904797062031E-2</v>
      </c>
      <c r="AU189"/>
      <c r="BA189"/>
      <c r="BB189"/>
      <c r="BN189" s="11">
        <v>35550</v>
      </c>
      <c r="BO189" s="12">
        <v>3780.5</v>
      </c>
    </row>
    <row r="190" spans="41:67" ht="17.25">
      <c r="AO190" s="8">
        <v>36036</v>
      </c>
      <c r="AR190" s="9">
        <v>84.500949999999989</v>
      </c>
      <c r="AS190" s="9">
        <v>251.88239541864252</v>
      </c>
      <c r="AT190" s="13">
        <v>-2.3091205260681546E-2</v>
      </c>
      <c r="AU190"/>
      <c r="BA190"/>
      <c r="BB190"/>
      <c r="BN190" s="11">
        <v>35581</v>
      </c>
      <c r="BO190" s="12">
        <v>3617.5</v>
      </c>
    </row>
    <row r="191" spans="41:67" ht="17.25">
      <c r="AO191" s="8">
        <v>36067</v>
      </c>
      <c r="AR191" s="9">
        <v>74.097450000000009</v>
      </c>
      <c r="AS191" s="9">
        <v>220.87140085896189</v>
      </c>
      <c r="AT191" s="13">
        <v>-0.12311695904010533</v>
      </c>
      <c r="AU191"/>
      <c r="BA191"/>
      <c r="BB191"/>
      <c r="BN191" s="11">
        <v>35611</v>
      </c>
      <c r="BO191" s="12">
        <v>3445.1</v>
      </c>
    </row>
    <row r="192" spans="41:67" ht="17.25">
      <c r="AU192"/>
      <c r="BA192"/>
      <c r="BB192"/>
      <c r="BN192" s="11">
        <v>35642</v>
      </c>
      <c r="BO192" s="12">
        <v>3315.7</v>
      </c>
    </row>
    <row r="193" spans="47:67" ht="17.25">
      <c r="AU193"/>
      <c r="BA193"/>
      <c r="BB193"/>
      <c r="BN193" s="11">
        <v>35673</v>
      </c>
      <c r="BO193" s="12">
        <v>2793.1</v>
      </c>
    </row>
    <row r="194" spans="47:67" ht="17.25">
      <c r="AU194"/>
      <c r="BA194"/>
      <c r="BB194"/>
      <c r="BN194" s="11">
        <v>35703</v>
      </c>
      <c r="BO194" s="12">
        <v>2976.9</v>
      </c>
    </row>
    <row r="195" spans="47:67" ht="17.25">
      <c r="AU195"/>
      <c r="BA195"/>
      <c r="BB195"/>
      <c r="BN195" s="11">
        <v>35734</v>
      </c>
      <c r="BO195" s="5">
        <v>3064.9</v>
      </c>
    </row>
    <row r="196" spans="47:67" ht="17.25">
      <c r="AU196"/>
      <c r="BA196"/>
      <c r="BB196"/>
      <c r="BN196" s="11">
        <v>35764</v>
      </c>
      <c r="BO196" s="5">
        <v>3136.2</v>
      </c>
    </row>
    <row r="197" spans="47:67" ht="17.25">
      <c r="AU197"/>
      <c r="BA197"/>
      <c r="BB197"/>
      <c r="BN197" s="11">
        <v>35795</v>
      </c>
      <c r="BO197" s="5">
        <v>3205.42</v>
      </c>
    </row>
    <row r="198" spans="47:67" ht="17.25">
      <c r="AU198"/>
      <c r="BA198"/>
      <c r="BB198"/>
      <c r="BN198" s="11">
        <v>35826</v>
      </c>
      <c r="BO198" s="5">
        <v>3191.95</v>
      </c>
    </row>
    <row r="199" spans="47:67" ht="17.25">
      <c r="AU199"/>
      <c r="BA199"/>
      <c r="BB199"/>
      <c r="BN199" s="11">
        <v>35854</v>
      </c>
      <c r="BO199" s="5">
        <v>3317.81</v>
      </c>
    </row>
    <row r="200" spans="47:67" ht="17.25">
      <c r="AU200"/>
      <c r="BA200"/>
      <c r="BB200"/>
      <c r="BN200" s="11">
        <v>35885</v>
      </c>
      <c r="BO200" s="5">
        <v>3213.93</v>
      </c>
    </row>
    <row r="201" spans="47:67" ht="17.25">
      <c r="AU201"/>
      <c r="BA201"/>
      <c r="BB201"/>
      <c r="BN201" s="11">
        <v>35915</v>
      </c>
      <c r="BO201" s="5">
        <v>3167.33</v>
      </c>
    </row>
    <row r="202" spans="47:67" ht="17.25">
      <c r="AU202"/>
      <c r="BA202"/>
      <c r="BB202"/>
      <c r="BN202" s="11">
        <v>35946</v>
      </c>
      <c r="BO202" s="5">
        <v>2954.39</v>
      </c>
    </row>
    <row r="203" spans="47:67" ht="17.25">
      <c r="AU203"/>
      <c r="BA203"/>
      <c r="BB203"/>
      <c r="BN203" s="11">
        <v>35976</v>
      </c>
      <c r="BO203" s="5">
        <v>2712.78</v>
      </c>
    </row>
    <row r="204" spans="47:67" ht="17.25">
      <c r="AU204"/>
      <c r="BA204"/>
      <c r="BB204"/>
      <c r="BN204" s="11">
        <v>36007</v>
      </c>
      <c r="BO204" s="5">
        <v>2650.14</v>
      </c>
    </row>
    <row r="205" spans="47:67" ht="17.25">
      <c r="AU205"/>
      <c r="BA205"/>
      <c r="BB205"/>
      <c r="BN205" s="11">
        <v>36038</v>
      </c>
      <c r="BO205" s="5">
        <v>2323.86</v>
      </c>
    </row>
    <row r="206" spans="47:67" ht="17.25">
      <c r="AU206"/>
      <c r="BA206"/>
      <c r="BB206"/>
      <c r="BN206" s="11">
        <v>36068</v>
      </c>
      <c r="BO206" s="5">
        <v>2478.16</v>
      </c>
    </row>
    <row r="207" spans="47:67" ht="17.25">
      <c r="AU207"/>
      <c r="BA207"/>
      <c r="BB207"/>
      <c r="BN207" s="11">
        <v>36099</v>
      </c>
      <c r="BO207" s="5">
        <v>2534.91</v>
      </c>
    </row>
    <row r="208" spans="47:67" ht="17.25">
      <c r="AU208"/>
      <c r="BA208"/>
      <c r="BB208"/>
      <c r="BN208" s="11">
        <v>36129</v>
      </c>
      <c r="BO208" s="5">
        <v>2450.5</v>
      </c>
    </row>
    <row r="209" spans="47:68" ht="17.25">
      <c r="AU209"/>
      <c r="BA209"/>
      <c r="BB209"/>
      <c r="BN209" s="11">
        <v>36160</v>
      </c>
      <c r="BO209" s="5">
        <v>2384.34</v>
      </c>
    </row>
    <row r="210" spans="47:68">
      <c r="AU210"/>
      <c r="BA210"/>
      <c r="BB210"/>
      <c r="BN210" s="2">
        <v>36191</v>
      </c>
      <c r="BO210" s="5">
        <v>2224.35</v>
      </c>
    </row>
    <row r="211" spans="47:68">
      <c r="AU211"/>
      <c r="BA211"/>
      <c r="BB211"/>
      <c r="BN211" s="2">
        <v>36219</v>
      </c>
      <c r="BO211" s="5">
        <v>2139.38</v>
      </c>
    </row>
    <row r="212" spans="47:68">
      <c r="AU212"/>
      <c r="BA212"/>
      <c r="BB212"/>
      <c r="BN212" s="2">
        <v>36250</v>
      </c>
      <c r="BO212" s="5">
        <v>2375.5700000000002</v>
      </c>
    </row>
    <row r="213" spans="47:68">
      <c r="AU213"/>
      <c r="BA213"/>
      <c r="BB213"/>
      <c r="BN213" s="2">
        <v>36280</v>
      </c>
      <c r="BO213" s="5">
        <v>2465.69</v>
      </c>
    </row>
    <row r="214" spans="47:68">
      <c r="AU214"/>
      <c r="BA214"/>
      <c r="BB214"/>
      <c r="BN214" s="2">
        <v>36311</v>
      </c>
      <c r="BO214" s="5">
        <v>2581.85</v>
      </c>
    </row>
    <row r="215" spans="47:68">
      <c r="AU215"/>
      <c r="BA215"/>
      <c r="BB215"/>
      <c r="BN215" s="2">
        <v>36341</v>
      </c>
      <c r="BO215" s="5">
        <v>2653.65</v>
      </c>
    </row>
    <row r="216" spans="47:68">
      <c r="AU216"/>
      <c r="BA216"/>
      <c r="BB216"/>
      <c r="BN216" s="2">
        <v>36372</v>
      </c>
      <c r="BO216" s="5">
        <v>2795.04</v>
      </c>
    </row>
    <row r="217" spans="47:68">
      <c r="AU217"/>
      <c r="BN217" s="2">
        <v>36403</v>
      </c>
      <c r="BO217" s="5">
        <v>2735.23</v>
      </c>
      <c r="BP217" s="15">
        <f>(BO217-2450.5)/2450.5</f>
        <v>0.11619261375229546</v>
      </c>
    </row>
    <row r="218" spans="47:68">
      <c r="AU218"/>
      <c r="BN218" s="2">
        <v>36433</v>
      </c>
      <c r="BO218" s="5">
        <v>2884.48</v>
      </c>
      <c r="BP218" s="15">
        <f>(BO218-2450.5)/2450.5</f>
        <v>0.17709855131605795</v>
      </c>
    </row>
    <row r="219" spans="47:68">
      <c r="AU219"/>
      <c r="BN219" s="2">
        <v>36464</v>
      </c>
      <c r="BO219" s="5">
        <v>2945.5</v>
      </c>
      <c r="BP219" s="15">
        <f>(BO219-2450.5)/2450.5</f>
        <v>0.20199959192001632</v>
      </c>
    </row>
    <row r="220" spans="47:68">
      <c r="AU220"/>
      <c r="BN220" s="2">
        <v>36494</v>
      </c>
      <c r="BO220" s="5">
        <v>2899.2</v>
      </c>
      <c r="BP220" s="15">
        <f>(BO220-2450.5)/2450.5</f>
        <v>0.18310548867578039</v>
      </c>
    </row>
    <row r="221" spans="47:68">
      <c r="AU221"/>
      <c r="BN221" s="2">
        <v>36525</v>
      </c>
      <c r="BO221" s="5">
        <v>3066.19</v>
      </c>
      <c r="BP221" s="15">
        <f>(BO221-2899.2)/2899.2</f>
        <v>5.7598647902869844E-2</v>
      </c>
    </row>
    <row r="222" spans="47:68">
      <c r="AU222"/>
      <c r="BN222" s="2">
        <v>36556</v>
      </c>
      <c r="BO222" s="5">
        <v>3169.83</v>
      </c>
      <c r="BP222" s="15">
        <f t="shared" ref="BP222:BP232" si="0">(BO222-2899.2)/2899.2</f>
        <v>9.3346440397351044E-2</v>
      </c>
    </row>
    <row r="223" spans="47:68">
      <c r="AU223"/>
      <c r="BN223" s="2">
        <v>36585</v>
      </c>
      <c r="BO223" s="5">
        <v>3130.21</v>
      </c>
      <c r="BP223" s="15">
        <f t="shared" si="0"/>
        <v>7.9680601545253943E-2</v>
      </c>
    </row>
    <row r="224" spans="47:68">
      <c r="AU224"/>
      <c r="BN224" s="2">
        <v>36616</v>
      </c>
      <c r="BO224" s="5">
        <v>3205.29</v>
      </c>
      <c r="BP224" s="15">
        <f t="shared" si="0"/>
        <v>0.10557740066225171</v>
      </c>
    </row>
    <row r="225" spans="47:68">
      <c r="AU225"/>
      <c r="BN225" s="2">
        <v>36646</v>
      </c>
      <c r="BO225" s="5">
        <v>3210.68</v>
      </c>
      <c r="BP225" s="15">
        <f t="shared" si="0"/>
        <v>0.10743653421633556</v>
      </c>
    </row>
    <row r="226" spans="47:68">
      <c r="AU226"/>
      <c r="BN226" s="2">
        <v>36677</v>
      </c>
      <c r="BO226" s="5">
        <v>3225.45</v>
      </c>
      <c r="BP226" s="15">
        <f t="shared" si="0"/>
        <v>0.11253104304635762</v>
      </c>
    </row>
    <row r="227" spans="47:68">
      <c r="AU227"/>
      <c r="BN227" s="2">
        <v>36707</v>
      </c>
      <c r="BO227" s="5">
        <v>3141</v>
      </c>
      <c r="BP227" s="15">
        <f t="shared" si="0"/>
        <v>8.3402317880794774E-2</v>
      </c>
    </row>
    <row r="228" spans="47:68">
      <c r="AU228"/>
      <c r="BN228" s="2">
        <v>36738</v>
      </c>
      <c r="BO228" s="5">
        <v>3118.41</v>
      </c>
      <c r="BP228" s="15">
        <f t="shared" si="0"/>
        <v>7.5610513245033123E-2</v>
      </c>
    </row>
    <row r="229" spans="47:68">
      <c r="AU229"/>
      <c r="BN229" s="2">
        <v>36769</v>
      </c>
      <c r="BO229" s="5">
        <v>3116.93</v>
      </c>
      <c r="BP229" s="15">
        <f t="shared" si="0"/>
        <v>7.5100027593818994E-2</v>
      </c>
    </row>
    <row r="230" spans="47:68">
      <c r="AU230"/>
      <c r="BN230" s="2">
        <v>36800</v>
      </c>
      <c r="BO230" s="5">
        <v>3146.23</v>
      </c>
      <c r="BP230" s="15">
        <f t="shared" si="0"/>
        <v>8.520626379690957E-2</v>
      </c>
    </row>
    <row r="231" spans="47:68">
      <c r="AU231"/>
      <c r="BN231" s="2">
        <v>36832</v>
      </c>
      <c r="BO231" s="5">
        <v>3203.18</v>
      </c>
      <c r="BP231" s="15">
        <f t="shared" si="0"/>
        <v>0.10484961368653423</v>
      </c>
    </row>
    <row r="232" spans="47:68">
      <c r="AU232"/>
      <c r="BN232" s="2">
        <v>36863</v>
      </c>
      <c r="BO232" s="5">
        <v>3267.56</v>
      </c>
      <c r="BP232" s="15">
        <f t="shared" si="0"/>
        <v>0.12705573951434884</v>
      </c>
    </row>
    <row r="233" spans="47:68">
      <c r="AU233"/>
      <c r="BN233" s="2">
        <v>36895</v>
      </c>
      <c r="BO233" s="5">
        <v>3481.91</v>
      </c>
      <c r="BP233" s="15">
        <f>(BO233-3267.56)/3267.56</f>
        <v>6.5599407508966909E-2</v>
      </c>
    </row>
    <row r="234" spans="47:68">
      <c r="BN234" s="2">
        <v>36926</v>
      </c>
      <c r="BO234" s="5">
        <v>3615.27</v>
      </c>
      <c r="BP234" s="15">
        <f t="shared" ref="BP234:BP244" si="1">(BO234-3267.56)/3267.56</f>
        <v>0.10641273610890084</v>
      </c>
    </row>
    <row r="235" spans="47:68">
      <c r="BN235" s="2">
        <v>36954</v>
      </c>
      <c r="BO235" s="5">
        <v>3673.84</v>
      </c>
      <c r="BP235" s="15">
        <f t="shared" si="1"/>
        <v>0.12433742609164031</v>
      </c>
    </row>
    <row r="236" spans="47:68">
      <c r="BN236" s="2">
        <v>36985</v>
      </c>
      <c r="BO236" s="5">
        <v>3534.97</v>
      </c>
      <c r="BP236" s="15">
        <f t="shared" si="1"/>
        <v>8.1837823942023977E-2</v>
      </c>
    </row>
    <row r="237" spans="47:68">
      <c r="BN237" s="2">
        <v>37015</v>
      </c>
      <c r="BO237" s="5">
        <v>3736.46</v>
      </c>
      <c r="BP237" s="15">
        <f t="shared" si="1"/>
        <v>0.14350157303920971</v>
      </c>
    </row>
    <row r="238" spans="47:68">
      <c r="BN238" s="2">
        <v>37046</v>
      </c>
      <c r="BO238" s="5">
        <v>3799.98</v>
      </c>
      <c r="BP238" s="15">
        <f t="shared" si="1"/>
        <v>0.16294115486785249</v>
      </c>
    </row>
    <row r="239" spans="47:68">
      <c r="BN239" s="2">
        <v>37076</v>
      </c>
      <c r="BO239" s="16">
        <v>4018.85</v>
      </c>
      <c r="BP239" s="15">
        <f t="shared" si="1"/>
        <v>0.22992385755732106</v>
      </c>
    </row>
    <row r="240" spans="47:68">
      <c r="BN240" s="2">
        <v>37107</v>
      </c>
      <c r="BO240" s="17">
        <v>4029.3</v>
      </c>
      <c r="BP240" s="15">
        <f t="shared" si="1"/>
        <v>0.23312196256533935</v>
      </c>
    </row>
    <row r="241" spans="66:68">
      <c r="BN241" s="2">
        <v>37138</v>
      </c>
      <c r="BO241" s="17">
        <v>4239.33</v>
      </c>
      <c r="BP241" s="15">
        <f t="shared" si="1"/>
        <v>0.29739928264515419</v>
      </c>
    </row>
    <row r="242" spans="66:68">
      <c r="BN242" s="2">
        <v>37164</v>
      </c>
      <c r="BO242" s="17">
        <v>4074</v>
      </c>
      <c r="BP242" s="15">
        <f t="shared" si="1"/>
        <v>0.2468018949919818</v>
      </c>
    </row>
    <row r="243" spans="66:68">
      <c r="BN243" s="2">
        <v>37195</v>
      </c>
      <c r="BO243" s="17">
        <v>4153.03</v>
      </c>
      <c r="BP243" s="15">
        <f t="shared" si="1"/>
        <v>0.27098813793778836</v>
      </c>
    </row>
    <row r="244" spans="66:68">
      <c r="BN244" s="2">
        <v>37225</v>
      </c>
      <c r="BO244" s="17">
        <v>4306.8500000000004</v>
      </c>
      <c r="BP244" s="15">
        <f t="shared" si="1"/>
        <v>0.31806301950078969</v>
      </c>
    </row>
    <row r="245" spans="66:68">
      <c r="BN245" s="2">
        <v>37256</v>
      </c>
      <c r="BO245" s="17">
        <v>4504.53</v>
      </c>
      <c r="BP245" s="15">
        <f t="shared" ref="BP245:BP256" si="2">(BO245-4306.85)/4306.85</f>
        <v>4.5898974888839726E-2</v>
      </c>
    </row>
    <row r="246" spans="66:68">
      <c r="BN246" s="2">
        <v>37287</v>
      </c>
      <c r="BO246" s="17">
        <v>4635.62</v>
      </c>
      <c r="BP246" s="15">
        <f t="shared" si="2"/>
        <v>7.6336533661492623E-2</v>
      </c>
    </row>
    <row r="247" spans="66:68">
      <c r="BN247" s="2">
        <v>37315</v>
      </c>
      <c r="BO247" s="17">
        <v>4935.3999999999996</v>
      </c>
      <c r="BP247" s="15">
        <f t="shared" si="2"/>
        <v>0.14594192971661404</v>
      </c>
    </row>
    <row r="248" spans="66:68">
      <c r="BN248" s="2">
        <v>37346</v>
      </c>
      <c r="BO248" s="17">
        <v>5024.24</v>
      </c>
      <c r="BP248" s="15">
        <f t="shared" si="2"/>
        <v>0.16656953457863621</v>
      </c>
    </row>
    <row r="249" spans="66:68">
      <c r="BN249" s="2">
        <v>37376</v>
      </c>
      <c r="BO249" s="17">
        <v>4760.59</v>
      </c>
      <c r="BP249" s="15">
        <f t="shared" si="2"/>
        <v>0.10535310029371808</v>
      </c>
    </row>
    <row r="250" spans="66:68">
      <c r="BN250" s="2">
        <v>37407</v>
      </c>
      <c r="BO250" s="17">
        <v>4752</v>
      </c>
      <c r="BP250" s="15">
        <f t="shared" si="2"/>
        <v>0.10335860315543834</v>
      </c>
    </row>
    <row r="251" spans="66:68">
      <c r="BN251" s="20">
        <v>37437</v>
      </c>
      <c r="BO251" s="17">
        <v>4753.93</v>
      </c>
      <c r="BP251" s="15">
        <f t="shared" si="2"/>
        <v>0.10380672649384118</v>
      </c>
    </row>
    <row r="252" spans="66:68">
      <c r="BN252" s="20">
        <v>37468</v>
      </c>
      <c r="BO252" s="17">
        <v>4901.25</v>
      </c>
      <c r="BP252" s="15">
        <f t="shared" si="2"/>
        <v>0.13801270069772562</v>
      </c>
    </row>
    <row r="253" spans="66:68">
      <c r="BN253" s="20">
        <v>37499</v>
      </c>
      <c r="BO253" s="17">
        <v>4860.95</v>
      </c>
      <c r="BP253" s="15">
        <f t="shared" si="2"/>
        <v>0.1286555138906624</v>
      </c>
    </row>
    <row r="254" spans="66:68">
      <c r="BN254" s="20">
        <v>37529</v>
      </c>
      <c r="BO254" s="17">
        <v>4880.88</v>
      </c>
      <c r="BP254" s="15">
        <f t="shared" si="2"/>
        <v>0.13328302587738131</v>
      </c>
    </row>
    <row r="255" spans="66:68">
      <c r="BN255" s="20">
        <v>37560</v>
      </c>
      <c r="BO255" s="17">
        <v>5045.32</v>
      </c>
      <c r="BP255" s="15">
        <f t="shared" si="2"/>
        <v>0.17146406306233078</v>
      </c>
    </row>
    <row r="256" spans="66:68">
      <c r="BN256" s="20">
        <v>37590</v>
      </c>
      <c r="BO256" s="17">
        <v>5237.55</v>
      </c>
      <c r="BP256" s="15">
        <f t="shared" si="2"/>
        <v>0.21609761194376395</v>
      </c>
    </row>
    <row r="257" spans="59:69">
      <c r="BN257" s="26">
        <v>37621</v>
      </c>
      <c r="BO257" s="27">
        <v>5325.02</v>
      </c>
      <c r="BP257" s="28">
        <f t="shared" ref="BP257:BP268" si="3">(BO257-5237.55)/5237.55</f>
        <v>1.6700556557932671E-2</v>
      </c>
      <c r="BQ257" s="25"/>
    </row>
    <row r="258" spans="59:69">
      <c r="BN258" s="26">
        <v>37652</v>
      </c>
      <c r="BO258" s="27">
        <v>5343.66</v>
      </c>
      <c r="BP258" s="28">
        <f t="shared" si="3"/>
        <v>2.0259472463269979E-2</v>
      </c>
    </row>
    <row r="259" spans="59:69">
      <c r="BN259" s="26">
        <v>37680</v>
      </c>
      <c r="BO259" s="27">
        <v>5462.82</v>
      </c>
      <c r="BP259" s="28">
        <f t="shared" si="3"/>
        <v>4.3010567918205941E-2</v>
      </c>
    </row>
    <row r="260" spans="59:69">
      <c r="BN260" s="26">
        <v>37711</v>
      </c>
      <c r="BO260" s="27">
        <v>5667.56</v>
      </c>
      <c r="BP260" s="28">
        <f t="shared" si="3"/>
        <v>8.210136418745409E-2</v>
      </c>
    </row>
    <row r="261" spans="59:69">
      <c r="BN261" s="29">
        <v>37741</v>
      </c>
      <c r="BO261" s="35">
        <v>5891.2</v>
      </c>
      <c r="BP261" s="30">
        <f t="shared" si="3"/>
        <v>0.12480071789290786</v>
      </c>
    </row>
    <row r="262" spans="59:69">
      <c r="BN262" s="31">
        <v>37772</v>
      </c>
      <c r="BO262" s="32">
        <v>5733.24</v>
      </c>
      <c r="BP262" s="30">
        <f t="shared" si="3"/>
        <v>9.4641578600681536E-2</v>
      </c>
    </row>
    <row r="263" spans="59:69">
      <c r="BG263">
        <f>5161.61*0.9786</f>
        <v>5051.1515460000001</v>
      </c>
      <c r="BN263" s="29">
        <v>37802</v>
      </c>
      <c r="BO263" s="33">
        <v>5636.35</v>
      </c>
      <c r="BP263" s="34">
        <f t="shared" si="3"/>
        <v>7.6142471193592451E-2</v>
      </c>
    </row>
    <row r="264" spans="59:69">
      <c r="BN264" s="29">
        <v>37833</v>
      </c>
      <c r="BO264" s="33">
        <v>5391.17</v>
      </c>
      <c r="BP264" s="34">
        <f t="shared" si="3"/>
        <v>2.9330507584653109E-2</v>
      </c>
    </row>
    <row r="265" spans="59:69">
      <c r="BN265" s="29">
        <v>37864</v>
      </c>
      <c r="BO265" s="33">
        <v>5274.21</v>
      </c>
      <c r="BP265" s="34">
        <f t="shared" si="3"/>
        <v>6.9994558524500679E-3</v>
      </c>
    </row>
    <row r="266" spans="59:69">
      <c r="BN266" s="31">
        <v>37894</v>
      </c>
      <c r="BO266" s="32">
        <v>5448.62</v>
      </c>
      <c r="BP266" s="34">
        <f t="shared" si="3"/>
        <v>4.0299376616929616E-2</v>
      </c>
    </row>
    <row r="267" spans="59:69">
      <c r="BN267" s="29">
        <v>37925</v>
      </c>
      <c r="BO267" s="36">
        <v>5161.6099999999997</v>
      </c>
      <c r="BP267" s="37">
        <f t="shared" si="3"/>
        <v>-1.4499145592882266E-2</v>
      </c>
    </row>
    <row r="268" spans="59:69">
      <c r="BN268" s="38">
        <v>37955</v>
      </c>
      <c r="BO268" s="36">
        <v>5051.18</v>
      </c>
      <c r="BP268" s="37">
        <f t="shared" si="3"/>
        <v>-3.5583431184427812E-2</v>
      </c>
    </row>
    <row r="269" spans="59:69">
      <c r="BN269" s="39">
        <v>37986</v>
      </c>
      <c r="BO269" s="40">
        <v>4274.8</v>
      </c>
      <c r="BP269" s="41">
        <f t="shared" ref="BP269:BP280" si="4">(BO269-5051.18)/5051.18</f>
        <v>-0.15370269917128276</v>
      </c>
    </row>
    <row r="270" spans="59:69">
      <c r="BN270" s="42">
        <v>38017</v>
      </c>
      <c r="BO270" s="43">
        <v>4205.1000000000004</v>
      </c>
      <c r="BP270" s="44">
        <f t="shared" si="4"/>
        <v>-0.16750145510553968</v>
      </c>
    </row>
    <row r="271" spans="59:69">
      <c r="BN271" s="42">
        <v>38046</v>
      </c>
      <c r="BO271" s="45">
        <v>4184.8999999999996</v>
      </c>
      <c r="BP271" s="44">
        <f t="shared" si="4"/>
        <v>-0.17150052067041774</v>
      </c>
    </row>
    <row r="272" spans="59:69">
      <c r="BN272" s="42">
        <v>38077</v>
      </c>
      <c r="BO272" s="45">
        <v>4358.7</v>
      </c>
      <c r="BP272" s="44">
        <f t="shared" si="4"/>
        <v>-0.1370927189290424</v>
      </c>
    </row>
    <row r="273" spans="66:69">
      <c r="BN273" s="42">
        <v>38107</v>
      </c>
      <c r="BO273" s="45">
        <v>4333.8999999999996</v>
      </c>
      <c r="BP273" s="44">
        <f t="shared" si="4"/>
        <v>-0.14200246279087275</v>
      </c>
    </row>
    <row r="274" spans="66:69">
      <c r="BN274" s="42">
        <v>38138</v>
      </c>
      <c r="BO274" s="43">
        <v>3803.6</v>
      </c>
      <c r="BP274" s="44">
        <f t="shared" si="4"/>
        <v>-0.24698783254605861</v>
      </c>
    </row>
    <row r="275" spans="66:69">
      <c r="BN275" s="42">
        <v>38168</v>
      </c>
      <c r="BO275" s="43">
        <v>3674.74</v>
      </c>
      <c r="BP275" s="44">
        <f t="shared" si="4"/>
        <v>-0.27249870327329462</v>
      </c>
    </row>
    <row r="276" spans="66:69">
      <c r="BN276" s="42">
        <v>38199</v>
      </c>
      <c r="BO276" s="45">
        <v>3762.12</v>
      </c>
      <c r="BP276" s="44">
        <f t="shared" si="4"/>
        <v>-0.25519977510205544</v>
      </c>
    </row>
    <row r="277" spans="66:69">
      <c r="BN277" s="46">
        <v>38230</v>
      </c>
      <c r="BO277" s="47">
        <v>3333.78</v>
      </c>
      <c r="BP277" s="48">
        <f t="shared" si="4"/>
        <v>-0.33999976243174862</v>
      </c>
    </row>
    <row r="278" spans="66:69">
      <c r="BN278" s="42">
        <v>38260</v>
      </c>
      <c r="BO278" s="43">
        <v>2799.9</v>
      </c>
      <c r="BP278" s="44">
        <f t="shared" si="4"/>
        <v>-0.44569387747021488</v>
      </c>
    </row>
    <row r="279" spans="66:69">
      <c r="BN279" s="46">
        <v>38291</v>
      </c>
      <c r="BO279" s="43">
        <v>2654.9</v>
      </c>
      <c r="BP279" s="44">
        <f t="shared" si="4"/>
        <v>-0.47440004117849693</v>
      </c>
    </row>
    <row r="280" spans="66:69">
      <c r="BN280" s="42">
        <v>38321</v>
      </c>
      <c r="BO280" s="43">
        <v>2633.7</v>
      </c>
      <c r="BP280" s="44">
        <f t="shared" si="4"/>
        <v>-0.47859708028619063</v>
      </c>
    </row>
    <row r="281" spans="66:69">
      <c r="BN281" s="49">
        <v>38352</v>
      </c>
      <c r="BO281" s="50">
        <v>2603.9</v>
      </c>
      <c r="BP281" s="51">
        <f t="shared" ref="BP281:BP292" si="5">(BO281-2633.7)/2633.7</f>
        <v>-1.1314880206553414E-2</v>
      </c>
    </row>
    <row r="282" spans="66:69">
      <c r="BN282" s="49">
        <v>38383</v>
      </c>
      <c r="BO282" s="53">
        <v>2415</v>
      </c>
      <c r="BP282" s="51">
        <f t="shared" si="5"/>
        <v>-8.3039070509169546E-2</v>
      </c>
      <c r="BQ282" s="52"/>
    </row>
    <row r="283" spans="66:69">
      <c r="BN283" s="49">
        <v>38411</v>
      </c>
      <c r="BO283" s="54">
        <v>2436.6999999999998</v>
      </c>
      <c r="BP283" s="51">
        <f t="shared" si="5"/>
        <v>-7.4799711432585347E-2</v>
      </c>
    </row>
    <row r="284" spans="66:69">
      <c r="BN284" s="49">
        <v>38442</v>
      </c>
      <c r="BO284" s="54">
        <v>2711.9</v>
      </c>
      <c r="BP284" s="51">
        <f t="shared" si="5"/>
        <v>2.9692068193036519E-2</v>
      </c>
    </row>
    <row r="285" spans="66:69">
      <c r="BN285" s="49">
        <v>38472</v>
      </c>
      <c r="BO285" s="54">
        <v>2831.2</v>
      </c>
      <c r="BP285" s="55">
        <f t="shared" si="5"/>
        <v>7.4989558415916771E-2</v>
      </c>
    </row>
    <row r="286" spans="66:69">
      <c r="BN286" s="57">
        <v>38503</v>
      </c>
      <c r="BO286" s="56">
        <v>2855.2</v>
      </c>
      <c r="BP286" s="51">
        <f t="shared" si="5"/>
        <v>8.4102213615825649E-2</v>
      </c>
    </row>
    <row r="287" spans="66:69">
      <c r="BN287" s="49">
        <v>38533</v>
      </c>
      <c r="BO287" s="50">
        <v>3070.4</v>
      </c>
      <c r="BP287" s="51">
        <f t="shared" si="5"/>
        <v>0.16581235524167531</v>
      </c>
    </row>
    <row r="288" spans="66:69">
      <c r="BN288" s="49">
        <v>38564</v>
      </c>
      <c r="BO288" s="54">
        <v>3299.4</v>
      </c>
      <c r="BP288" s="55">
        <f t="shared" si="5"/>
        <v>0.2527622736074725</v>
      </c>
    </row>
    <row r="289" spans="66:70">
      <c r="BN289" s="49">
        <v>38595</v>
      </c>
      <c r="BO289" s="50">
        <v>3501.5</v>
      </c>
      <c r="BP289" s="51">
        <f t="shared" si="5"/>
        <v>0.32949842427003845</v>
      </c>
    </row>
    <row r="290" spans="66:70">
      <c r="BN290" s="49">
        <v>38625</v>
      </c>
      <c r="BO290" s="50">
        <v>3556.3</v>
      </c>
      <c r="BP290" s="51">
        <f t="shared" si="5"/>
        <v>0.35030565364316379</v>
      </c>
      <c r="BR290" s="52"/>
    </row>
    <row r="291" spans="66:70">
      <c r="BN291" s="49">
        <v>38656</v>
      </c>
      <c r="BO291" s="50">
        <v>3461</v>
      </c>
      <c r="BP291" s="51">
        <f t="shared" si="5"/>
        <v>0.3141208186201922</v>
      </c>
    </row>
    <row r="292" spans="66:70">
      <c r="BN292" s="49">
        <v>38686</v>
      </c>
      <c r="BO292" s="54">
        <v>3579</v>
      </c>
      <c r="BP292" s="51">
        <f t="shared" si="5"/>
        <v>0.35892470668641085</v>
      </c>
    </row>
    <row r="293" spans="66:70">
      <c r="BN293" s="63">
        <v>38717</v>
      </c>
      <c r="BO293" s="58">
        <v>3665.97</v>
      </c>
      <c r="BP293" s="59">
        <f t="shared" ref="BP293:BP304" si="6">(BO293-3579)/3579</f>
        <v>2.4300083822296675E-2</v>
      </c>
    </row>
    <row r="294" spans="66:70">
      <c r="BN294" s="63">
        <v>38748</v>
      </c>
      <c r="BO294" s="60">
        <v>3610.9</v>
      </c>
      <c r="BP294" s="61">
        <f t="shared" si="6"/>
        <v>8.9131042190556276E-3</v>
      </c>
    </row>
    <row r="295" spans="66:70">
      <c r="BN295" s="63">
        <v>38776</v>
      </c>
      <c r="BO295" s="62">
        <v>3849.9</v>
      </c>
      <c r="BP295" s="61">
        <f t="shared" si="6"/>
        <v>7.5691533948030201E-2</v>
      </c>
    </row>
    <row r="296" spans="66:70">
      <c r="BN296" s="63">
        <v>38807</v>
      </c>
      <c r="BO296" s="60">
        <v>3912.2</v>
      </c>
      <c r="BP296" s="61">
        <f t="shared" si="6"/>
        <v>9.309863090248667E-2</v>
      </c>
    </row>
    <row r="297" spans="66:70">
      <c r="BN297" s="63">
        <v>38837</v>
      </c>
      <c r="BO297" s="64">
        <v>3725.5</v>
      </c>
      <c r="BP297" s="61">
        <f t="shared" si="6"/>
        <v>4.0933221570271024E-2</v>
      </c>
      <c r="BQ297" s="52"/>
    </row>
    <row r="298" spans="66:70">
      <c r="BN298" s="63">
        <v>38868</v>
      </c>
      <c r="BO298" s="60">
        <v>3746.8</v>
      </c>
      <c r="BP298" s="61">
        <f t="shared" si="6"/>
        <v>4.6884604638167134E-2</v>
      </c>
    </row>
    <row r="299" spans="66:70">
      <c r="BN299" s="63">
        <v>38898</v>
      </c>
      <c r="BO299" s="65">
        <v>3820.6</v>
      </c>
      <c r="BP299" s="61">
        <f t="shared" si="6"/>
        <v>6.750488963397594E-2</v>
      </c>
    </row>
    <row r="300" spans="66:70">
      <c r="BN300" s="63">
        <v>38929</v>
      </c>
      <c r="BO300" s="60">
        <v>3762.7</v>
      </c>
      <c r="BP300" s="61">
        <f t="shared" si="6"/>
        <v>5.1327186364906345E-2</v>
      </c>
    </row>
    <row r="301" spans="66:70">
      <c r="BN301" s="63">
        <v>38960</v>
      </c>
      <c r="BO301" s="65">
        <v>3944.4</v>
      </c>
      <c r="BP301" s="61">
        <f t="shared" si="6"/>
        <v>0.10209555741827328</v>
      </c>
    </row>
    <row r="302" spans="66:70">
      <c r="BN302" s="66">
        <v>38990</v>
      </c>
      <c r="BO302" s="60">
        <v>4062.9</v>
      </c>
      <c r="BP302" s="61">
        <f t="shared" si="6"/>
        <v>0.13520536462699081</v>
      </c>
    </row>
    <row r="303" spans="66:70">
      <c r="BN303" s="66">
        <v>39021</v>
      </c>
      <c r="BO303" s="60">
        <v>3987.72</v>
      </c>
      <c r="BP303" s="61">
        <f t="shared" si="6"/>
        <v>0.11419949706621955</v>
      </c>
    </row>
    <row r="304" spans="66:70">
      <c r="BN304" s="66">
        <v>39051</v>
      </c>
      <c r="BO304" s="60">
        <v>4213.3999999999996</v>
      </c>
      <c r="BP304" s="61">
        <f t="shared" si="6"/>
        <v>0.17725621682034079</v>
      </c>
    </row>
    <row r="305" spans="66:72">
      <c r="BN305" s="67">
        <v>39082</v>
      </c>
      <c r="BO305" s="68">
        <v>4425.3</v>
      </c>
      <c r="BP305" s="69">
        <f t="shared" ref="BP305:BP314" si="7">(BO305-4213.4)/4213.4</f>
        <v>5.0291925760668481E-2</v>
      </c>
    </row>
    <row r="306" spans="66:72">
      <c r="BN306" s="67">
        <v>39113</v>
      </c>
      <c r="BO306" s="71">
        <v>4537.8</v>
      </c>
      <c r="BP306" s="70">
        <f t="shared" si="7"/>
        <v>7.6992452651065788E-2</v>
      </c>
    </row>
    <row r="307" spans="66:72">
      <c r="BN307" s="67">
        <v>39141</v>
      </c>
      <c r="BO307" s="68">
        <v>4548.3999999999996</v>
      </c>
      <c r="BP307" s="70">
        <f t="shared" si="7"/>
        <v>7.9508235629183091E-2</v>
      </c>
    </row>
    <row r="308" spans="66:72">
      <c r="BN308" s="67">
        <v>39172</v>
      </c>
      <c r="BO308" s="73">
        <v>4759</v>
      </c>
      <c r="BP308" s="70">
        <f t="shared" si="7"/>
        <v>0.12949162196800693</v>
      </c>
    </row>
    <row r="309" spans="66:72">
      <c r="BN309" s="67">
        <v>39202</v>
      </c>
      <c r="BO309" s="73">
        <v>4797</v>
      </c>
      <c r="BP309" s="72">
        <f t="shared" si="7"/>
        <v>0.13851046660654112</v>
      </c>
    </row>
    <row r="310" spans="66:72">
      <c r="BN310" s="74">
        <v>39233</v>
      </c>
      <c r="BO310" s="75">
        <v>4703.3999999999996</v>
      </c>
      <c r="BP310" s="69">
        <f t="shared" si="7"/>
        <v>0.11629562823373049</v>
      </c>
    </row>
    <row r="311" spans="66:72">
      <c r="BN311" s="74">
        <v>39263</v>
      </c>
      <c r="BO311" s="75">
        <v>4411</v>
      </c>
      <c r="BP311" s="69">
        <f t="shared" si="7"/>
        <v>4.6897992120377929E-2</v>
      </c>
    </row>
    <row r="312" spans="66:72">
      <c r="BN312" s="74">
        <v>39294</v>
      </c>
      <c r="BO312" s="75">
        <v>3999.7</v>
      </c>
      <c r="BP312" s="69">
        <f t="shared" si="7"/>
        <v>-5.0719134190914665E-2</v>
      </c>
      <c r="BT312" s="15"/>
    </row>
    <row r="313" spans="66:72">
      <c r="BN313" s="74">
        <v>39325</v>
      </c>
      <c r="BO313" s="71">
        <v>3615.3</v>
      </c>
      <c r="BP313" s="76">
        <f t="shared" si="7"/>
        <v>-0.14195186785019212</v>
      </c>
      <c r="BQ313" s="52"/>
    </row>
    <row r="314" spans="66:72">
      <c r="BN314" s="77">
        <v>39355</v>
      </c>
      <c r="BO314" s="78">
        <v>3797.2</v>
      </c>
      <c r="BP314" s="79">
        <f t="shared" si="7"/>
        <v>-9.8780082593629817E-2</v>
      </c>
    </row>
    <row r="315" spans="66:72">
      <c r="BN315" s="80">
        <v>39386</v>
      </c>
      <c r="BO315" s="81">
        <v>3510.1</v>
      </c>
      <c r="BP315" s="82">
        <f>(BO315-4213.4)/4213.4</f>
        <v>-0.16691982721792373</v>
      </c>
    </row>
    <row r="316" spans="66:72">
      <c r="BN316" s="80">
        <v>39416</v>
      </c>
      <c r="BO316" s="81">
        <v>3471.5</v>
      </c>
      <c r="BP316" s="82">
        <f>(BO316-4213.4)/4213.4</f>
        <v>-0.17608107466654002</v>
      </c>
    </row>
    <row r="317" spans="66:72">
      <c r="BN317" s="84">
        <v>39447</v>
      </c>
      <c r="BO317" s="92">
        <v>3793</v>
      </c>
      <c r="BP317" s="86">
        <f t="shared" ref="BP317:BP328" si="8">(BO317-3471.5)/3471.5</f>
        <v>9.2611263142733685E-2</v>
      </c>
      <c r="BQ317" s="52"/>
    </row>
    <row r="318" spans="66:72">
      <c r="BN318" s="84">
        <v>39478</v>
      </c>
      <c r="BO318" s="85">
        <v>4056.5</v>
      </c>
      <c r="BP318" s="86">
        <f t="shared" si="8"/>
        <v>0.16851505113063517</v>
      </c>
    </row>
    <row r="319" spans="66:72">
      <c r="BN319" s="84">
        <v>39507</v>
      </c>
      <c r="BO319" s="85">
        <v>4067.2</v>
      </c>
      <c r="BP319" s="86">
        <f t="shared" si="8"/>
        <v>0.17159729223678519</v>
      </c>
    </row>
    <row r="320" spans="66:72">
      <c r="BN320" s="84">
        <v>39538</v>
      </c>
      <c r="BO320" s="87">
        <v>3823.2</v>
      </c>
      <c r="BP320" s="86">
        <f t="shared" si="8"/>
        <v>0.10131067261990488</v>
      </c>
    </row>
    <row r="321" spans="66:69">
      <c r="BN321" s="84">
        <v>39568</v>
      </c>
      <c r="BO321" s="87">
        <v>3570.5</v>
      </c>
      <c r="BP321" s="88">
        <f t="shared" si="8"/>
        <v>2.8517931729799797E-2</v>
      </c>
    </row>
    <row r="322" spans="66:69">
      <c r="BN322" s="84">
        <v>39599</v>
      </c>
      <c r="BO322" s="87">
        <v>3598.2</v>
      </c>
      <c r="BP322" s="88">
        <f t="shared" si="8"/>
        <v>3.6497191415814437E-2</v>
      </c>
      <c r="BQ322" s="83"/>
    </row>
    <row r="323" spans="66:69">
      <c r="BN323" s="84">
        <v>39629</v>
      </c>
      <c r="BO323" s="87">
        <v>3678.4</v>
      </c>
      <c r="BP323" s="88">
        <f t="shared" si="8"/>
        <v>5.9599596716116976E-2</v>
      </c>
    </row>
    <row r="324" spans="66:69">
      <c r="BN324" s="84">
        <v>39660</v>
      </c>
      <c r="BO324" s="85">
        <v>3712.4</v>
      </c>
      <c r="BP324" s="89">
        <f t="shared" si="8"/>
        <v>6.9393633875846197E-2</v>
      </c>
    </row>
    <row r="325" spans="66:69">
      <c r="BN325" s="84">
        <v>39691</v>
      </c>
      <c r="BO325" s="85">
        <v>3732.6</v>
      </c>
      <c r="BP325" s="90">
        <f t="shared" si="8"/>
        <v>7.5212444188391153E-2</v>
      </c>
    </row>
    <row r="326" spans="66:69">
      <c r="BN326" s="91">
        <v>39721</v>
      </c>
      <c r="BO326" s="85">
        <v>3765.2</v>
      </c>
      <c r="BP326" s="90">
        <f t="shared" si="8"/>
        <v>8.460319746507268E-2</v>
      </c>
    </row>
    <row r="327" spans="66:69">
      <c r="BN327" s="91">
        <v>39752</v>
      </c>
      <c r="BO327" s="92">
        <v>3802.33</v>
      </c>
      <c r="BP327" s="90">
        <f t="shared" si="8"/>
        <v>9.5298862163329945E-2</v>
      </c>
    </row>
    <row r="328" spans="66:69">
      <c r="BN328" s="91">
        <v>39782</v>
      </c>
      <c r="BO328" s="85">
        <v>3981.4</v>
      </c>
      <c r="BP328" s="90">
        <f t="shared" si="8"/>
        <v>0.14688175140429213</v>
      </c>
    </row>
    <row r="329" spans="66:69">
      <c r="BN329" s="91">
        <v>39813</v>
      </c>
      <c r="BO329" s="87">
        <v>4301.8999999999996</v>
      </c>
      <c r="BP329" s="93">
        <f t="shared" ref="BP329:BP340" si="9">(BO329-3981.4)/3981.4</f>
        <v>8.0499321846586508E-2</v>
      </c>
    </row>
    <row r="330" spans="66:69">
      <c r="BN330" s="91">
        <v>39844</v>
      </c>
      <c r="BO330" s="85">
        <v>4410.8</v>
      </c>
      <c r="BP330" s="93">
        <f t="shared" si="9"/>
        <v>0.1078515095192646</v>
      </c>
    </row>
    <row r="331" spans="66:69">
      <c r="BN331" s="91">
        <v>39872</v>
      </c>
      <c r="BO331" s="87">
        <v>4498.2</v>
      </c>
      <c r="BP331" s="93">
        <f t="shared" si="9"/>
        <v>0.12980358667805286</v>
      </c>
    </row>
    <row r="332" spans="66:69">
      <c r="BN332" s="91">
        <v>39903</v>
      </c>
      <c r="BO332" s="87">
        <v>4531.3999999999996</v>
      </c>
      <c r="BP332" s="93">
        <f t="shared" si="9"/>
        <v>0.13814236198322186</v>
      </c>
    </row>
    <row r="333" spans="66:69">
      <c r="BN333" s="91">
        <v>39933</v>
      </c>
      <c r="BO333" s="87">
        <v>4713.2</v>
      </c>
      <c r="BP333" s="93">
        <f t="shared" si="9"/>
        <v>0.18380469181694875</v>
      </c>
    </row>
    <row r="334" spans="66:69">
      <c r="BN334" s="91">
        <v>39964</v>
      </c>
      <c r="BO334" s="85">
        <v>4590.2</v>
      </c>
      <c r="BP334" s="90">
        <f t="shared" si="9"/>
        <v>0.15291103631888273</v>
      </c>
    </row>
    <row r="335" spans="66:69">
      <c r="BN335" s="91">
        <v>39994</v>
      </c>
      <c r="BO335" s="95">
        <v>4947</v>
      </c>
      <c r="BP335" s="94">
        <f t="shared" si="9"/>
        <v>0.24252775405636207</v>
      </c>
    </row>
    <row r="336" spans="66:69">
      <c r="BN336" s="91">
        <v>40025</v>
      </c>
      <c r="BO336" s="95">
        <v>4926.8</v>
      </c>
      <c r="BP336" s="94">
        <f t="shared" si="9"/>
        <v>0.23745416185261467</v>
      </c>
    </row>
    <row r="337" spans="66:68">
      <c r="BN337" s="91">
        <v>40056</v>
      </c>
      <c r="BO337" s="95">
        <v>5308</v>
      </c>
      <c r="BP337" s="94">
        <f t="shared" si="9"/>
        <v>0.33319937710353137</v>
      </c>
    </row>
    <row r="338" spans="66:68">
      <c r="BN338" s="91">
        <v>40086</v>
      </c>
      <c r="BO338" s="96">
        <v>5595.8</v>
      </c>
      <c r="BP338" s="94">
        <f t="shared" si="9"/>
        <v>0.40548550761038832</v>
      </c>
    </row>
    <row r="339" spans="66:68">
      <c r="BN339" s="91">
        <v>40117</v>
      </c>
      <c r="BO339" s="96">
        <v>5760.7</v>
      </c>
      <c r="BP339" s="94">
        <f t="shared" si="9"/>
        <v>0.44690309941226697</v>
      </c>
    </row>
    <row r="340" spans="66:68">
      <c r="BN340" s="91">
        <v>40147</v>
      </c>
      <c r="BO340" s="97">
        <v>5686.4</v>
      </c>
      <c r="BP340" s="98">
        <f t="shared" si="9"/>
        <v>0.42824132214798805</v>
      </c>
    </row>
    <row r="341" spans="66:68">
      <c r="BN341" s="99">
        <v>40178</v>
      </c>
      <c r="BO341" s="100">
        <v>5766</v>
      </c>
      <c r="BP341" s="101">
        <f>(BO341-5686.4)/5686.4</f>
        <v>1.3998311761395675E-2</v>
      </c>
    </row>
    <row r="342" spans="66:68">
      <c r="BN342" s="102" t="s">
        <v>3</v>
      </c>
      <c r="BO342" s="103">
        <v>6238</v>
      </c>
      <c r="BP342" s="101">
        <f>(BO342-5686.4)/5686.4</f>
        <v>9.7003376477208844E-2</v>
      </c>
    </row>
    <row r="343" spans="66:68">
      <c r="BN343" s="99">
        <v>40237</v>
      </c>
      <c r="BO343" s="102">
        <v>6332.4</v>
      </c>
      <c r="BP343" s="101">
        <f t="shared" ref="BP343:BP352" si="10">(BO343-5686.4)/5686.4</f>
        <v>0.11360438942037142</v>
      </c>
    </row>
    <row r="344" spans="66:68">
      <c r="BN344" s="99">
        <v>40268</v>
      </c>
      <c r="BO344" s="102">
        <v>6446.6</v>
      </c>
      <c r="BP344" s="101">
        <f t="shared" si="10"/>
        <v>0.13368739448508737</v>
      </c>
    </row>
    <row r="345" spans="66:68">
      <c r="BN345" s="99">
        <v>40298</v>
      </c>
      <c r="BO345" s="102">
        <v>6558.1</v>
      </c>
      <c r="BP345" s="101">
        <f t="shared" si="10"/>
        <v>0.15329558244231864</v>
      </c>
    </row>
    <row r="346" spans="66:68">
      <c r="BN346" s="99">
        <v>40329</v>
      </c>
      <c r="BO346" s="102">
        <v>6373.8</v>
      </c>
      <c r="BP346" s="101">
        <f t="shared" si="10"/>
        <v>0.12088491840180089</v>
      </c>
    </row>
    <row r="347" spans="66:68">
      <c r="BN347" s="99">
        <v>40359</v>
      </c>
      <c r="BO347" s="102">
        <v>6107</v>
      </c>
      <c r="BP347" s="101">
        <f t="shared" si="10"/>
        <v>7.3965953854811542E-2</v>
      </c>
    </row>
    <row r="348" spans="66:68">
      <c r="BN348" s="99">
        <v>40390</v>
      </c>
      <c r="BO348" s="102">
        <v>6191.3</v>
      </c>
      <c r="BP348" s="101">
        <f t="shared" si="10"/>
        <v>8.8790799099606174E-2</v>
      </c>
    </row>
    <row r="349" spans="66:68">
      <c r="BN349" s="99">
        <v>40421</v>
      </c>
      <c r="BO349" s="102">
        <v>6143.6</v>
      </c>
      <c r="BP349" s="101">
        <f t="shared" si="10"/>
        <v>8.0402363534046284E-2</v>
      </c>
    </row>
    <row r="350" spans="66:68">
      <c r="BN350" s="99">
        <v>40451</v>
      </c>
      <c r="BO350" s="104">
        <v>5837.1</v>
      </c>
      <c r="BP350" s="101">
        <f t="shared" si="10"/>
        <v>2.6501828925154885E-2</v>
      </c>
    </row>
    <row r="351" spans="66:68">
      <c r="BN351" s="99">
        <v>40482</v>
      </c>
      <c r="BO351" s="102">
        <v>6065.7</v>
      </c>
      <c r="BP351" s="105">
        <f t="shared" si="10"/>
        <v>6.6703010692177864E-2</v>
      </c>
    </row>
    <row r="352" spans="66:68">
      <c r="BN352" s="99">
        <v>40512</v>
      </c>
      <c r="BO352" s="104">
        <v>6017.9</v>
      </c>
      <c r="BP352" s="101">
        <f t="shared" si="10"/>
        <v>5.8296989307822178E-2</v>
      </c>
    </row>
  </sheetData>
  <customSheetViews>
    <customSheetView guid="{7C382F6D-5036-11D4-9482-DF4A3D2C723B}" scale="50" showRuler="0" topLeftCell="U133">
      <selection activeCell="AD80" sqref="AD80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1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844B4620-5380-11D1-AB3A-0020AF71E433}" scale="50" showPageBreaks="1" printArea="1" showRuler="0" topLeftCell="H80">
      <selection activeCell="P101" sqref="P101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2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9716F3A0-0133-11D3-88D4-0000E8DC7DBC}" scale="50" showPageBreaks="1" printArea="1" showRuler="0" topLeftCell="H49">
      <selection activeCell="P73" sqref="P73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3"/>
      <headerFooter alignWithMargins="0">
        <oddHeader>&amp;CINDICE BOURSIER REGIONAL IAE / BNP *  historique,  base  1000  à  fin 1990</oddHeader>
        <oddFooter>&amp;CAlain TESTON - 1996&amp;R&amp;D</oddFooter>
      </headerFooter>
    </customSheetView>
    <customSheetView guid="{AC7D103F-7BDA-42CD-9E95-8A8AFE3DF51D}" scale="50" showRuler="0" topLeftCell="AP1">
      <selection activeCell="BE18" sqref="BE18"/>
      <pageMargins left="0.78740157480314965" right="0.82677165354330717" top="0.78740157480314965" bottom="0.9055118110236221" header="0.51181102362204722" footer="0.51181102362204722"/>
      <pageSetup paperSize="9" scale="85" orientation="portrait" horizontalDpi="360" verticalDpi="360" r:id="rId4"/>
      <headerFooter alignWithMargins="0">
        <oddHeader>&amp;CINDICE BOURSIER REGIONAL IAE / BNP *  historique,  base  1000  à  fin 1990</oddHeader>
        <oddFooter>&amp;CAlain TESTON - 1996&amp;R&amp;D</oddFooter>
      </headerFooter>
    </customSheetView>
  </customSheetViews>
  <phoneticPr fontId="0" type="noConversion"/>
  <pageMargins left="0.78740157480314965" right="0.82677165354330717" top="0.78740157480314965" bottom="0.9055118110236221" header="0.51181102362204722" footer="0.51181102362204722"/>
  <pageSetup paperSize="9" scale="85" orientation="portrait" horizontalDpi="360" verticalDpi="360" r:id="rId5"/>
  <headerFooter alignWithMargins="0">
    <oddHeader>&amp;CINDICE BOURSIER REGIONAL IAE / BNP *  historique,  base  1000  à  fin 1990</oddHeader>
    <oddFooter>&amp;CAlain TESTON - 1996&amp;R&amp;D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index</vt:lpstr>
      <vt:lpstr>Feuil1</vt:lpstr>
      <vt:lpstr>1986 - 2014</vt:lpstr>
      <vt:lpstr>crise </vt:lpstr>
      <vt:lpstr>index!Zone_d_impression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TESTON</dc:creator>
  <cp:lastModifiedBy>Alain</cp:lastModifiedBy>
  <cp:lastPrinted>2014-12-16T18:42:08Z</cp:lastPrinted>
  <dcterms:created xsi:type="dcterms:W3CDTF">1996-08-25T14:45:04Z</dcterms:created>
  <dcterms:modified xsi:type="dcterms:W3CDTF">2014-12-31T18:34:41Z</dcterms:modified>
</cp:coreProperties>
</file>